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quy che QLTS cong\gui cac truong\"/>
    </mc:Choice>
  </mc:AlternateContent>
  <bookViews>
    <workbookView xWindow="0" yWindow="0" windowWidth="28800" windowHeight="14235"/>
  </bookViews>
  <sheets>
    <sheet name="BC_quan" sheetId="2" r:id="rId1"/>
    <sheet name="BC có diem phu BT2" sheetId="1"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 r="D79" i="2" l="1"/>
  <c r="D76" i="2"/>
  <c r="D53" i="2"/>
  <c r="D47" i="2"/>
  <c r="D43" i="2"/>
  <c r="D39" i="2"/>
  <c r="D36" i="2"/>
  <c r="D32" i="2"/>
  <c r="D138" i="2"/>
  <c r="D124" i="2"/>
  <c r="D119" i="2"/>
  <c r="D82" i="2"/>
  <c r="D68" i="2"/>
  <c r="D67" i="2"/>
  <c r="D56" i="2"/>
  <c r="D21" i="2"/>
  <c r="E187" i="2" l="1"/>
  <c r="G187" i="2" s="1"/>
  <c r="E189" i="2"/>
  <c r="F187" i="2"/>
  <c r="F191" i="2" s="1"/>
  <c r="E186" i="2"/>
  <c r="G186" i="2" s="1"/>
  <c r="E185" i="2"/>
  <c r="G189" i="2"/>
  <c r="G188" i="2"/>
  <c r="G171" i="2"/>
  <c r="G181" i="2"/>
  <c r="F181" i="2"/>
  <c r="E180" i="2"/>
  <c r="G180" i="2" s="1"/>
  <c r="E179" i="2"/>
  <c r="F178" i="2"/>
  <c r="E178" i="2"/>
  <c r="E177" i="2"/>
  <c r="F177" i="2"/>
  <c r="G178" i="2"/>
  <c r="G179" i="2"/>
  <c r="F176" i="2"/>
  <c r="E176" i="2"/>
  <c r="G176" i="2" s="1"/>
  <c r="E170" i="2"/>
  <c r="G170" i="2" s="1"/>
  <c r="G169" i="2"/>
  <c r="E169" i="2"/>
  <c r="E168" i="2"/>
  <c r="F168" i="2"/>
  <c r="F172" i="2" s="1"/>
  <c r="G168" i="2" l="1"/>
  <c r="G172" i="2"/>
  <c r="G177" i="2"/>
  <c r="E191" i="2"/>
  <c r="E182" i="2"/>
  <c r="G182" i="2"/>
  <c r="F182" i="2"/>
  <c r="E172" i="2"/>
  <c r="G185" i="2"/>
  <c r="G191" i="2" s="1"/>
  <c r="D136" i="2" l="1"/>
  <c r="E134" i="2"/>
  <c r="D134" i="2"/>
  <c r="D133" i="2"/>
  <c r="D131" i="2" s="1"/>
  <c r="E131" i="2"/>
  <c r="D118" i="2"/>
  <c r="E124" i="2"/>
  <c r="E119" i="2"/>
  <c r="F116" i="2"/>
  <c r="E116" i="2"/>
  <c r="D116" i="2"/>
  <c r="D113" i="2"/>
  <c r="D112" i="2" s="1"/>
  <c r="F112" i="2"/>
  <c r="E112" i="2"/>
  <c r="E110" i="2"/>
  <c r="D110" i="2"/>
  <c r="F109" i="2"/>
  <c r="F107" i="2"/>
  <c r="E107" i="2"/>
  <c r="D107" i="2"/>
  <c r="F105" i="2"/>
  <c r="E105" i="2"/>
  <c r="D105" i="2"/>
  <c r="D103" i="2"/>
  <c r="D101" i="2" s="1"/>
  <c r="F101" i="2"/>
  <c r="E101" i="2"/>
  <c r="D100" i="2"/>
  <c r="D96" i="2" s="1"/>
  <c r="F96" i="2"/>
  <c r="E96" i="2"/>
  <c r="E95" i="2"/>
  <c r="D94" i="2"/>
  <c r="D93" i="2" s="1"/>
  <c r="F93" i="2"/>
  <c r="E93" i="2"/>
  <c r="D92" i="2"/>
  <c r="D90" i="2" s="1"/>
  <c r="F90" i="2"/>
  <c r="E90" i="2"/>
  <c r="D87" i="2"/>
  <c r="D85" i="2" s="1"/>
  <c r="F85" i="2"/>
  <c r="E85" i="2"/>
  <c r="F84" i="2"/>
  <c r="F82" i="2"/>
  <c r="E82" i="2"/>
  <c r="F79" i="2"/>
  <c r="E79" i="2"/>
  <c r="F76" i="2"/>
  <c r="E76" i="2"/>
  <c r="F68" i="2"/>
  <c r="F67" i="2" s="1"/>
  <c r="E68" i="2"/>
  <c r="F65" i="2"/>
  <c r="E65" i="2"/>
  <c r="D65" i="2"/>
  <c r="D60" i="2"/>
  <c r="D59" i="2" s="1"/>
  <c r="D58" i="2" s="1"/>
  <c r="F59" i="2"/>
  <c r="F58" i="2" s="1"/>
  <c r="E59" i="2"/>
  <c r="E58" i="2" s="1"/>
  <c r="F56" i="2"/>
  <c r="E56" i="2"/>
  <c r="F53" i="2"/>
  <c r="E53" i="2"/>
  <c r="F51" i="2"/>
  <c r="E51" i="2"/>
  <c r="D51" i="2"/>
  <c r="D46" i="2" s="1"/>
  <c r="F47" i="2"/>
  <c r="E47" i="2"/>
  <c r="F43" i="2"/>
  <c r="E43" i="2"/>
  <c r="F39" i="2"/>
  <c r="E39" i="2"/>
  <c r="E36" i="2"/>
  <c r="E35" i="2"/>
  <c r="F32" i="2"/>
  <c r="E32" i="2"/>
  <c r="F28" i="2"/>
  <c r="E28" i="2"/>
  <c r="D28" i="2"/>
  <c r="F24" i="2"/>
  <c r="E24" i="2"/>
  <c r="D24" i="2"/>
  <c r="E23" i="2"/>
  <c r="F22" i="2"/>
  <c r="F21" i="2" s="1"/>
  <c r="E21" i="2"/>
  <c r="E20" i="2"/>
  <c r="F18" i="2"/>
  <c r="E18" i="2"/>
  <c r="D18" i="2"/>
  <c r="F12" i="2"/>
  <c r="E12" i="2"/>
  <c r="D12" i="2"/>
  <c r="F8" i="2"/>
  <c r="E8" i="2"/>
  <c r="E7" i="2" s="1"/>
  <c r="D7" i="2"/>
  <c r="D137" i="1"/>
  <c r="E67" i="2" l="1"/>
  <c r="D84" i="2"/>
  <c r="D95" i="2"/>
  <c r="F46" i="2"/>
  <c r="E46" i="2"/>
  <c r="D109" i="2"/>
  <c r="F7" i="2"/>
  <c r="D23" i="2"/>
  <c r="F23" i="2"/>
  <c r="D35" i="2"/>
  <c r="F35" i="2"/>
  <c r="E84" i="2"/>
  <c r="F95" i="2"/>
  <c r="E109" i="2"/>
  <c r="E118" i="2"/>
  <c r="D139" i="1" l="1"/>
  <c r="E135" i="1"/>
  <c r="D135" i="1"/>
  <c r="D134" i="1"/>
  <c r="E132" i="1"/>
  <c r="D132" i="1"/>
  <c r="E125" i="1"/>
  <c r="D125" i="1"/>
  <c r="E120" i="1"/>
  <c r="D120" i="1"/>
  <c r="F117" i="1"/>
  <c r="E117" i="1"/>
  <c r="D117" i="1"/>
  <c r="D114" i="1"/>
  <c r="D113" i="1" s="1"/>
  <c r="F113" i="1"/>
  <c r="E113" i="1"/>
  <c r="E111" i="1"/>
  <c r="D111" i="1"/>
  <c r="F110" i="1"/>
  <c r="F108" i="1"/>
  <c r="E108" i="1"/>
  <c r="D108" i="1"/>
  <c r="F106" i="1"/>
  <c r="E106" i="1"/>
  <c r="D106" i="1"/>
  <c r="D104" i="1"/>
  <c r="D102" i="1" s="1"/>
  <c r="F102" i="1"/>
  <c r="E102" i="1"/>
  <c r="D101" i="1"/>
  <c r="D97" i="1" s="1"/>
  <c r="F97" i="1"/>
  <c r="E97" i="1"/>
  <c r="D95" i="1"/>
  <c r="D94" i="1" s="1"/>
  <c r="F94" i="1"/>
  <c r="E94" i="1"/>
  <c r="D93" i="1"/>
  <c r="D91" i="1" s="1"/>
  <c r="F91" i="1"/>
  <c r="E91" i="1"/>
  <c r="D88" i="1"/>
  <c r="D86" i="1" s="1"/>
  <c r="F86" i="1"/>
  <c r="E86" i="1"/>
  <c r="F83" i="1"/>
  <c r="E83" i="1"/>
  <c r="D83" i="1"/>
  <c r="F80" i="1"/>
  <c r="E80" i="1"/>
  <c r="D80" i="1"/>
  <c r="F77" i="1"/>
  <c r="E77" i="1"/>
  <c r="D77" i="1"/>
  <c r="F69" i="1"/>
  <c r="E69" i="1"/>
  <c r="D69" i="1"/>
  <c r="F64" i="1"/>
  <c r="E64" i="1"/>
  <c r="D64" i="1"/>
  <c r="D59" i="1"/>
  <c r="D58" i="1" s="1"/>
  <c r="F58" i="1"/>
  <c r="E58" i="1"/>
  <c r="E57" i="1" s="1"/>
  <c r="F55" i="1"/>
  <c r="E55" i="1"/>
  <c r="D55" i="1"/>
  <c r="F52" i="1"/>
  <c r="E52" i="1"/>
  <c r="D52" i="1"/>
  <c r="F50" i="1"/>
  <c r="E50" i="1"/>
  <c r="D50" i="1"/>
  <c r="F46" i="1"/>
  <c r="E46" i="1"/>
  <c r="D46" i="1"/>
  <c r="F42" i="1"/>
  <c r="E42" i="1"/>
  <c r="D42" i="1"/>
  <c r="F38" i="1"/>
  <c r="F34" i="1" s="1"/>
  <c r="E38" i="1"/>
  <c r="D38" i="1"/>
  <c r="E35" i="1"/>
  <c r="D35" i="1"/>
  <c r="F31" i="1"/>
  <c r="E31" i="1"/>
  <c r="D31" i="1"/>
  <c r="F27" i="1"/>
  <c r="E27" i="1"/>
  <c r="D27" i="1"/>
  <c r="F23" i="1"/>
  <c r="E23" i="1"/>
  <c r="D23" i="1"/>
  <c r="F21" i="1"/>
  <c r="F20" i="1" s="1"/>
  <c r="E20" i="1"/>
  <c r="D20" i="1"/>
  <c r="E19" i="1"/>
  <c r="F17" i="1"/>
  <c r="E17" i="1"/>
  <c r="D17" i="1"/>
  <c r="F11" i="1"/>
  <c r="E11" i="1"/>
  <c r="D11" i="1"/>
  <c r="D7" i="1"/>
  <c r="F7" i="1"/>
  <c r="E7" i="1"/>
  <c r="E6" i="1" l="1"/>
  <c r="D6" i="1"/>
  <c r="E34" i="1"/>
  <c r="D34" i="1"/>
  <c r="E96" i="1"/>
  <c r="F85" i="1"/>
  <c r="D68" i="1"/>
  <c r="F68" i="1"/>
  <c r="E68" i="1"/>
  <c r="F96" i="1"/>
  <c r="E45" i="1"/>
  <c r="F22" i="1"/>
  <c r="D45" i="1"/>
  <c r="F45" i="1"/>
  <c r="F57" i="1"/>
  <c r="E119" i="1"/>
  <c r="E22" i="1"/>
  <c r="E85" i="1"/>
  <c r="E110" i="1"/>
  <c r="D119" i="1"/>
  <c r="D96" i="1"/>
  <c r="D85" i="1"/>
  <c r="F6" i="1"/>
  <c r="D22" i="1"/>
  <c r="D57" i="1"/>
  <c r="D110" i="1"/>
</calcChain>
</file>

<file path=xl/comments1.xml><?xml version="1.0" encoding="utf-8"?>
<comments xmlns="http://schemas.openxmlformats.org/spreadsheetml/2006/main">
  <authors>
    <author>PC</author>
  </authors>
  <commentList>
    <comment ref="B54" authorId="0" shapeId="0">
      <text>
        <r>
          <rPr>
            <b/>
            <sz val="9"/>
            <color indexed="81"/>
            <rFont val="Tahoma"/>
            <family val="2"/>
          </rPr>
          <t xml:space="preserve"> còn 900 m2 dat cua quan ban giao? Kiem tra lai </t>
        </r>
        <r>
          <rPr>
            <sz val="9"/>
            <color indexed="81"/>
            <rFont val="Tahoma"/>
            <family val="2"/>
          </rPr>
          <t xml:space="preserve">
</t>
        </r>
      </text>
    </comment>
    <comment ref="C70" authorId="0" shapeId="0">
      <text>
        <r>
          <rPr>
            <b/>
            <sz val="9"/>
            <color indexed="81"/>
            <rFont val="Tahoma"/>
            <family val="2"/>
          </rPr>
          <t>TH Tân Tạo đang su dung</t>
        </r>
        <r>
          <rPr>
            <sz val="9"/>
            <color indexed="81"/>
            <rFont val="Tahoma"/>
            <family val="2"/>
          </rPr>
          <t xml:space="preserve">
</t>
        </r>
      </text>
    </comment>
    <comment ref="C72" authorId="0" shapeId="0">
      <text>
        <r>
          <rPr>
            <b/>
            <sz val="9"/>
            <color indexed="81"/>
            <rFont val="Tahoma"/>
            <family val="2"/>
          </rPr>
          <t>TH Tân Tạo đang sử dụng</t>
        </r>
        <r>
          <rPr>
            <sz val="9"/>
            <color indexed="81"/>
            <rFont val="Tahoma"/>
            <family val="2"/>
          </rPr>
          <t xml:space="preserve">
</t>
        </r>
      </text>
    </comment>
  </commentList>
</comments>
</file>

<file path=xl/comments2.xml><?xml version="1.0" encoding="utf-8"?>
<comments xmlns="http://schemas.openxmlformats.org/spreadsheetml/2006/main">
  <authors>
    <author>PC</author>
  </authors>
  <commentList>
    <comment ref="B53" authorId="0" shapeId="0">
      <text>
        <r>
          <rPr>
            <b/>
            <sz val="9"/>
            <color indexed="81"/>
            <rFont val="Tahoma"/>
            <family val="2"/>
          </rPr>
          <t xml:space="preserve"> còn 900 m2 dat cua quan ban giao? Kiem tra lai </t>
        </r>
        <r>
          <rPr>
            <sz val="9"/>
            <color indexed="81"/>
            <rFont val="Tahoma"/>
            <family val="2"/>
          </rPr>
          <t xml:space="preserve">
</t>
        </r>
      </text>
    </comment>
    <comment ref="C71" authorId="0" shapeId="0">
      <text>
        <r>
          <rPr>
            <b/>
            <sz val="9"/>
            <color indexed="81"/>
            <rFont val="Tahoma"/>
            <family val="2"/>
          </rPr>
          <t>TH Tân Tạo đang su dung</t>
        </r>
        <r>
          <rPr>
            <sz val="9"/>
            <color indexed="81"/>
            <rFont val="Tahoma"/>
            <family val="2"/>
          </rPr>
          <t xml:space="preserve">
</t>
        </r>
      </text>
    </comment>
    <comment ref="C73" authorId="0" shapeId="0">
      <text>
        <r>
          <rPr>
            <b/>
            <sz val="9"/>
            <color indexed="81"/>
            <rFont val="Tahoma"/>
            <family val="2"/>
          </rPr>
          <t>TH Tân Tạo đang sử dụng</t>
        </r>
        <r>
          <rPr>
            <sz val="9"/>
            <color indexed="81"/>
            <rFont val="Tahoma"/>
            <family val="2"/>
          </rPr>
          <t xml:space="preserve">
</t>
        </r>
      </text>
    </comment>
  </commentList>
</comments>
</file>

<file path=xl/sharedStrings.xml><?xml version="1.0" encoding="utf-8"?>
<sst xmlns="http://schemas.openxmlformats.org/spreadsheetml/2006/main" count="862" uniqueCount="325">
  <si>
    <t>STT</t>
  </si>
  <si>
    <t>Tên trường</t>
  </si>
  <si>
    <t>Địa chỉ tài sản nhà đất
(mỗi dòng tương ứng với 1 điểm trường, có bao nhiêu điểm là bấy nhiêu dòng)</t>
  </si>
  <si>
    <r>
      <t>Diện tích (m</t>
    </r>
    <r>
      <rPr>
        <vertAlign val="superscript"/>
        <sz val="10"/>
        <rFont val="Times New Roman"/>
        <family val="1"/>
      </rPr>
      <t>2</t>
    </r>
    <r>
      <rPr>
        <sz val="10"/>
        <rFont val="Times New Roman"/>
        <family val="1"/>
      </rPr>
      <t>) được công nhận trên giấy chứng nhận nhà đất hoặc bảng vẽ hiện trạng</t>
    </r>
  </si>
  <si>
    <t>SỐ PHÒNG HỌC</t>
  </si>
  <si>
    <t>Ghi chú</t>
  </si>
  <si>
    <t>Báo cáo tình trạng hồ sơ</t>
  </si>
  <si>
    <t>Số phòng 
học hiện hữu</t>
  </si>
  <si>
    <t>Số phòng khác 
dùng làm phòng học</t>
  </si>
  <si>
    <t>Đã có giấy chứng nhận
quyền sở hữu nhà đất
(X)</t>
  </si>
  <si>
    <t>Đã nộp hồ sơ
Phòng TNMT quận Bình Tân
(Ghi ngày tháng năm nộp)</t>
  </si>
  <si>
    <t>Đang thực hiện đo vẽ kê khai
(X)</t>
  </si>
  <si>
    <t>AN LẠC</t>
  </si>
  <si>
    <t>MẦM NON</t>
  </si>
  <si>
    <t>Hoa Hồng</t>
  </si>
  <si>
    <t>687 kinh Dương Vương,
 KP 3, Phường An Lạc, 
Quận Bình Tân</t>
  </si>
  <si>
    <t>4 tầng</t>
  </si>
  <si>
    <t>Hoa Đào</t>
  </si>
  <si>
    <t>Số 1A, đường số 1A, khu phố 5, Phường An Lạc, Quận Bình Tân</t>
  </si>
  <si>
    <t>3 tầng</t>
  </si>
  <si>
    <t>Hoàng Anh</t>
  </si>
  <si>
    <t>1-2, đường 2B - 3B, khu phố 3
phường An Lạc</t>
  </si>
  <si>
    <t>TIỂU HỌC</t>
  </si>
  <si>
    <t>An Lạc 1</t>
  </si>
  <si>
    <t>687/6 Kinh Dương Vương, P. An Lạc,</t>
  </si>
  <si>
    <t>687/6 Kinh Dương Vương, P. An Lạc</t>
  </si>
  <si>
    <t>Lê Công Phép</t>
  </si>
  <si>
    <t>số 1 đường 1A, KP6, P. An Lạc</t>
  </si>
  <si>
    <t>THCS</t>
  </si>
  <si>
    <t>Lê Tấn Bê</t>
  </si>
  <si>
    <t>Đường 2D, KP3, P.An Lạc</t>
  </si>
  <si>
    <t>Bình Tân</t>
  </si>
  <si>
    <t>173/171 đường An Dương Vương, khu phố 4, phường An Lạc</t>
  </si>
  <si>
    <t>THPT</t>
  </si>
  <si>
    <t>THPT An Lạc</t>
  </si>
  <si>
    <t>319 Kinh Dương Vương, KP3</t>
  </si>
  <si>
    <t>AN LẠC A</t>
  </si>
  <si>
    <t>19/5</t>
  </si>
  <si>
    <t>Số 2 Nguyễn Thức Đường, phường An Lạc A</t>
  </si>
  <si>
    <t>20-10</t>
  </si>
  <si>
    <t>01 đường số 17B,  KP2, P/An Lạc A</t>
  </si>
  <si>
    <t>Thiết Mộc Lan</t>
  </si>
  <si>
    <t>Số 2 đường 21 E, khu phố 8, Phường An Lạc A</t>
  </si>
  <si>
    <t>An Lạc 2</t>
  </si>
  <si>
    <t>Số 121 Phùng Tá Chu, Phường An Lạc A, quận Bình Tân</t>
  </si>
  <si>
    <t>An Lạc 3</t>
  </si>
  <si>
    <t>504/56C Kinh Dương Vương, KP1, Phường An Lạc A, quận Bình Tân</t>
  </si>
  <si>
    <t>504/58C Kinh Dương Vương, KP1, Phường An Lạc A, quận Bình Tân</t>
  </si>
  <si>
    <t>An Lạc</t>
  </si>
  <si>
    <t>Trường THCS An Lạc
Địa chỉ : 4B - Phùng Tá Chu - Khu 7 - Phường An Lạc A - Quận Bình Tân</t>
  </si>
  <si>
    <t>Điểm phụ THCS An Lạc
 (nhận bàn giao MN Thủy Tiên)</t>
  </si>
  <si>
    <t>số 7 Phùng Tá Chu, phường An Lạc A</t>
  </si>
  <si>
    <t>BÌNH TRỊ ĐÔNG</t>
  </si>
  <si>
    <t>Bình Trị Đông</t>
  </si>
  <si>
    <t>110A Trương Phước Phan, Phường Bình Trị Đông, Quận Bình Tân</t>
  </si>
  <si>
    <t>Trường Mầm non Hoa Cúc (cơ sở 5)</t>
  </si>
  <si>
    <t>D8/20 Tỉnh lộ 10, P.Bình Trị Đông</t>
  </si>
  <si>
    <t>Bình Trị 1</t>
  </si>
  <si>
    <t>620 Hương Lộ 2, P. Bình Trị Đông</t>
  </si>
  <si>
    <t>276/68 Tân Hòa Đông, P. Bình Trị Đông</t>
  </si>
  <si>
    <t>5 tầng</t>
  </si>
  <si>
    <t>sân</t>
  </si>
  <si>
    <t>B15/22C Hương Lộ 2, KP7, P. BTĐ</t>
  </si>
  <si>
    <t>Lý Thường Kiệt</t>
  </si>
  <si>
    <t>33 Trương Phước Phan, P.Bình Trị Đông</t>
  </si>
  <si>
    <t>BÌNH TRỊ ĐÔNG A</t>
  </si>
  <si>
    <t>Cẩm Tú</t>
  </si>
  <si>
    <t>160 Mã Lò, kp 2, 
Bình Trị Đông A, Bình Tân</t>
  </si>
  <si>
    <t>Trường Mầm non Hoa Cúc (cơ sở 1)</t>
  </si>
  <si>
    <t>858 Tỉnh lộ 10, Khu phố 1, P.Bình Trị Đông A</t>
  </si>
  <si>
    <t>Trường Mầm non Hoa Cúc (cơ sở 2)</t>
  </si>
  <si>
    <t>A8/14 Mã Lò, P. Bình Trị Đông A</t>
  </si>
  <si>
    <t>Bình Trị Đông A</t>
  </si>
  <si>
    <t>Số 999, Hương Lộ 2 Bình Trị Đông A</t>
  </si>
  <si>
    <t>160A Mã Lò, KP2 Phường Bình Trị Đông A Q.Bình Tân</t>
  </si>
  <si>
    <t>Hẻm đường Hương lộ 2 (1 phần thửa 58,60,83, tờ bản đồ số 47), phường Bình Trị Đông A</t>
  </si>
  <si>
    <t>THPT Nguyễn Hữu Cảnh</t>
  </si>
  <si>
    <t>845, Đường Hương Lộ 2</t>
  </si>
  <si>
    <t>BÌNH TRỊ ĐÔNG B</t>
  </si>
  <si>
    <t>Hương Sen</t>
  </si>
  <si>
    <t>Số 4 đường số 13 P.Bình Trị Đông B, Q.Bình Tân</t>
  </si>
  <si>
    <t>Bình Trị Đông B</t>
  </si>
  <si>
    <t>số 01 đường số 33, KP2, P/Bình Trị Đông B</t>
  </si>
  <si>
    <t xml:space="preserve"> 3 tầng</t>
  </si>
  <si>
    <t>Dạ Lý Hương</t>
  </si>
  <si>
    <t>số 1 đường 19 b, khu phố 9, Phường Bình Trị Đông B</t>
  </si>
  <si>
    <t>Trường Mầm non Hoa Cúc (cơ sở 3)</t>
  </si>
  <si>
    <t>C2/1A/2 Tỉnh lộ 10, P.Bình Trị Đông B</t>
  </si>
  <si>
    <t>Bình Trị 2</t>
  </si>
  <si>
    <t>88A đường số 3, khu dân cư AL-BTĐ, P.BTĐB</t>
  </si>
  <si>
    <t>Số 635 Tỉnh Lộ 10, Khu phố 2, P.Bình Trị Đông B (điểm phụ)</t>
  </si>
  <si>
    <t>637 Bà Hom, P.Bình Trị Đông B (điểm phụ)</t>
  </si>
  <si>
    <t>TÂN TẠO</t>
  </si>
  <si>
    <t>Sen Hồng</t>
  </si>
  <si>
    <t>(Cơ sở 1)
117/11 Hồ Văn Long, KP3, P.Tân Tạo,</t>
  </si>
  <si>
    <t>Cơ sở 2
1192 Tình lộ 10, KP2, P. Tân Tạo (tạm giao tiểu học Tân Tạo)</t>
  </si>
  <si>
    <t>1 tầng</t>
  </si>
  <si>
    <t>Cơ sở 3
132 Lê Đình Cẩn, KP6, P.Tân Tạo (giao UBND phường)</t>
  </si>
  <si>
    <t>Thiên Tuế</t>
  </si>
  <si>
    <t>Số 1 Đường số 48A, KP 9, Phường Tân Tạo</t>
  </si>
  <si>
    <t>Cát Đằng</t>
  </si>
  <si>
    <t>15 Đường số 51, phường Tân Tạo</t>
  </si>
  <si>
    <t>Hồng Ngọc</t>
  </si>
  <si>
    <t>Số 3 Đường 52 KP9, Phường Tân Tạo</t>
  </si>
  <si>
    <t>Tân Tạo</t>
  </si>
  <si>
    <t>119 Hồ Văn Long, KP3</t>
  </si>
  <si>
    <t>Số 1-3 đường số 48, Khu phố 9, P.Tân Tạo</t>
  </si>
  <si>
    <t>68 Hồ Văn Long</t>
  </si>
  <si>
    <t>Hồ Văn Long</t>
  </si>
  <si>
    <t>52 Hồ Văn Long,</t>
  </si>
  <si>
    <t>THPT Bình Tân</t>
  </si>
  <si>
    <t>Phường Tân Tạo</t>
  </si>
  <si>
    <t>TÂN TẠO A</t>
  </si>
  <si>
    <t>Lô 2 đường 3B, khu tái định cư phường Tân Tạo A</t>
  </si>
  <si>
    <t>Tân Tạo A</t>
  </si>
  <si>
    <t xml:space="preserve">15 Bờ Tuyến, 
</t>
  </si>
  <si>
    <t>Mai Vàng</t>
  </si>
  <si>
    <t xml:space="preserve">64A đường số 10, 
</t>
  </si>
  <si>
    <t>Lê Quý Đôn</t>
  </si>
  <si>
    <t>2A/58 Lê Ngung, Kp4,</t>
  </si>
  <si>
    <t>4449/8 đường Nguyễn cửu phú, phường Tân Tạo A, quận Bình Tân</t>
  </si>
  <si>
    <t>BÌNH HƯNG HÒA</t>
  </si>
  <si>
    <t>Ánh Mai</t>
  </si>
  <si>
    <t>716 Tân Kỳ Tân Quý
 phường Bình Hưng Hòa, quận Bình Tân</t>
  </si>
  <si>
    <t>Phong Lan (chờ sửa chữa)</t>
  </si>
  <si>
    <t>720 Tân Kỳ Tân Quý</t>
  </si>
  <si>
    <t>Giao Ánh Mai quản lý</t>
  </si>
  <si>
    <t>Đỗ Quyên</t>
  </si>
  <si>
    <t>Trúc Đào</t>
  </si>
  <si>
    <t>Bình Hưng Hòa</t>
  </si>
  <si>
    <t>88/2 đường số 18, KP 2, P.BHH,</t>
  </si>
  <si>
    <t>Lê Trọng Tấn</t>
  </si>
  <si>
    <t>79/24 Đường Số 4, khu phố 7</t>
  </si>
  <si>
    <t>Lạc Hồng</t>
  </si>
  <si>
    <t>1014/88/11, khu phố 4,  Tân Kỳ Tân Quý</t>
  </si>
  <si>
    <t>Nguyễn Trãi</t>
  </si>
  <si>
    <t>140 đường số 18</t>
  </si>
  <si>
    <t>THPT Bình Hưng Hòa</t>
  </si>
  <si>
    <t>79/19 đường số 4, KP7</t>
  </si>
  <si>
    <t>BÌNH HƯNG HÒA A</t>
  </si>
  <si>
    <t>Hoa Phượng Vỹ</t>
  </si>
  <si>
    <t>78 Kênh Nước Đen, KP5</t>
  </si>
  <si>
    <t>Phù Đổng</t>
  </si>
  <si>
    <t xml:space="preserve">73 Lô Tư, Khu Phố 2, </t>
  </si>
  <si>
    <t>Bình Long</t>
  </si>
  <si>
    <t>Số 1A đường số 4, Khu phố 7</t>
  </si>
  <si>
    <t>2 tầng</t>
  </si>
  <si>
    <t>Bình Thuận</t>
  </si>
  <si>
    <t>181 Ấp Chiến Lược, KP3</t>
  </si>
  <si>
    <t>Trần Quốc Toản</t>
  </si>
  <si>
    <t xml:space="preserve">76, KP5, Đường Kênh Nước Đen, 
</t>
  </si>
  <si>
    <t>BÌNH HƯNG HÒA B</t>
  </si>
  <si>
    <t>30/4</t>
  </si>
  <si>
    <t>Đường 1B, Khu Công Nghiệp Vĩnh Lộc, KP2</t>
  </si>
  <si>
    <t>Hoa Phượng</t>
  </si>
  <si>
    <t>Số 91, đường số 3, khu dân cư Vĩnh Lộc, P. Bình Hưng Hoà B, quận Bình Tân</t>
  </si>
  <si>
    <t>Ánh Sao</t>
  </si>
  <si>
    <t>KP2 Bình Thành, P.BHHB
(điểm chính)</t>
  </si>
  <si>
    <t>445 Bình Thành, P.Bình Hưng Hoà B, Q.Bình Tân, TPHCM</t>
  </si>
  <si>
    <t>Ngô Quyền</t>
  </si>
  <si>
    <t>118 Đường số 3, KP4, P.BHHB</t>
  </si>
  <si>
    <t>Kim Đồng</t>
  </si>
  <si>
    <t xml:space="preserve">101 đường Liên khu 4 -5
Phường Bình Hưng Hòa B </t>
  </si>
  <si>
    <t>Trần Văn Ơn</t>
  </si>
  <si>
    <t xml:space="preserve">
160B, Hồ Văn Long, KP1, PBHHB, Q.BT</t>
  </si>
  <si>
    <t>Bình Hưng Hòa 1</t>
  </si>
  <si>
    <t>15 Hồ Văn Long-KP1-BHHB</t>
  </si>
  <si>
    <t>Phan Đăng Giản, KP2, BHH</t>
  </si>
  <si>
    <t>10/47 Quốc lộ 1A, Khu phố 3, phường Bình Hưng Hòa B, Bình Tân, TP HCM</t>
  </si>
  <si>
    <t>Huỳnh Văn Nghệ</t>
  </si>
  <si>
    <t>89, đường số 3, KP4, P.Bình Hưng Hoà B</t>
  </si>
  <si>
    <t>THPT Vĩnh Lộc</t>
  </si>
  <si>
    <t>Đường số 3A, KDCVL, KP4</t>
  </si>
  <si>
    <t>Trường nuôi 
dạy trẻ khuyết tật</t>
  </si>
  <si>
    <t>160A Hồ Văn Long, khu phố 1, phường Bình Hưng Hòa B, Quận Bình Tân</t>
  </si>
  <si>
    <t>D. ĐƠN VỊ TRỰC THUỘC</t>
  </si>
  <si>
    <t>E. CƠ QUAN PHÒNG GIÁO DỤC VÀ ĐÀO TẠO</t>
  </si>
  <si>
    <t>462 Kinh 
Dương Vương</t>
  </si>
  <si>
    <t>Thửa thứ nhất (cơ quan)</t>
  </si>
  <si>
    <t>Thửa thứ hai (sân)</t>
  </si>
  <si>
    <t>TỔNG HỢP DIỆN TÍCH ĐẤT GIÁO DỤC HIỆN ĐANG QUẢN LÝ VÀ SỬ DỤNG NĂM 2020</t>
  </si>
  <si>
    <t>Chưa thực hiện
(ghi rõ lý do)</t>
  </si>
  <si>
    <t>X</t>
  </si>
  <si>
    <t>17/04/2016</t>
  </si>
  <si>
    <t>18/09/2017</t>
  </si>
  <si>
    <t>30/10/2017</t>
  </si>
  <si>
    <t>Chờ UBND Thành phố phê duyệt 
theo Nghị định 167 của Chính Phủ</t>
  </si>
  <si>
    <t>77/52 Phạm Đăng Giảng</t>
  </si>
  <si>
    <t>tháng 03/2018</t>
  </si>
  <si>
    <t>tháng 12/2017</t>
  </si>
  <si>
    <t>Nộp ngày 20/ 10/2019
gửi địa chính UBND phường TTA theo CV 4922/TB-UBND ngày 15/10/2019</t>
  </si>
  <si>
    <t>Chưa thực hiện do chưa giải quyết tranh chấp đất của trường</t>
  </si>
  <si>
    <t>30/07/2016</t>
  </si>
  <si>
    <t>16/12/2019</t>
  </si>
  <si>
    <t>x</t>
  </si>
  <si>
    <t>Trường mới thành lập
 tháng 08/2019</t>
  </si>
  <si>
    <t>24/10/2017</t>
  </si>
  <si>
    <t>Trường mới thành lập 
đưa vào hoạt động tháng 8/2018</t>
  </si>
  <si>
    <t>Đã có Quyết định công nhận
 quyền sử dụng đất nhưng chưa có giấy chứng nhận</t>
  </si>
  <si>
    <t>27/10/2017</t>
  </si>
  <si>
    <t>31 A Hồ Học Lãm</t>
  </si>
  <si>
    <t>21/9/2015</t>
  </si>
  <si>
    <t>Vướng tranh chấp</t>
  </si>
  <si>
    <t>25/10/2017</t>
  </si>
  <si>
    <t>19/9/2017</t>
  </si>
  <si>
    <t>Mới nhận bàn giao
phường Bình Trị Đông A tháng 6/2019</t>
  </si>
  <si>
    <t>31/10/2017</t>
  </si>
  <si>
    <t xml:space="preserve">Chưa nhận bàn giao từ BQLDA
đưa vào sử dụng năm học 2020 - 2021 </t>
  </si>
  <si>
    <t>16/11/2017</t>
  </si>
  <si>
    <t>23/10/2013</t>
  </si>
  <si>
    <t>07/5/2018</t>
  </si>
  <si>
    <t>20/09/2017</t>
  </si>
  <si>
    <t>Trường đã thực hiện hồ sơ xin cấp giấy chứng nhận sử dụng đất, đã có bản đồ hiện trạng vị trí và bản vẽ xây dựng của Ban quản lý dự án đồng thời nhà trường
 đã thực hiện tờ khai hiện sử dụng nhà, đất thuộc sở hữu nhà nước và đề xuất phương án xử lý (có xác nhận của UBND phường Bình Hưng Hoà B năm 2014). Đến nay nhà trường vẫn chưa thực hiện được hồ sơ cấp giấy chứng nhận quyền sử dụng đất của đơn vị. Lý do đất còn trong diện tranh chấp.</t>
  </si>
  <si>
    <t>12/07/2017</t>
  </si>
  <si>
    <t>Trường mới 
thành lập tháng 12/2019</t>
  </si>
  <si>
    <t>Số điện thoại
Hiệu trưởng</t>
  </si>
  <si>
    <t>Cơ sở 4
1598 Tỉnh lộ 10, KP2, P.Tân Tạo, 
(giao tiểu học Tân Tạo)</t>
  </si>
  <si>
    <t>0908871772</t>
  </si>
  <si>
    <t>4449/5 Nguyễn Cửu Phú, P. Tân Tạo A</t>
  </si>
  <si>
    <t>Chưa có Quyết định bàn giao 
(hiện làm điểm phụ, học sinh đang học)</t>
  </si>
  <si>
    <t>Chưa có Quyết định bàn giao 
(hiện làm điểm phụ, trường tiểu học Tân Tạo)</t>
  </si>
  <si>
    <r>
      <t>Còn vướng giải tỏa 300 m</t>
    </r>
    <r>
      <rPr>
        <vertAlign val="superscript"/>
        <sz val="9"/>
        <rFont val="Times New Roman"/>
        <family val="1"/>
      </rPr>
      <t>2</t>
    </r>
    <r>
      <rPr>
        <sz val="9"/>
        <rFont val="Times New Roman"/>
        <family val="1"/>
      </rPr>
      <t xml:space="preserve"> của người dân nên PTCKH chưa thống nhất các thực hiện kê khai</t>
    </r>
  </si>
  <si>
    <t>Đường Lộ Tẻ, KP3, P. Tân Tạo A</t>
  </si>
  <si>
    <t>1014/88/7, khu phố 4,  Tân Kỳ Tân Quý</t>
  </si>
  <si>
    <t>13/11/2017</t>
  </si>
  <si>
    <t>Tổng cộng</t>
  </si>
  <si>
    <t>Mầm non</t>
  </si>
  <si>
    <t>Số trường</t>
  </si>
  <si>
    <t>sổ điểm (vị trí)</t>
  </si>
  <si>
    <t>Tiểu học</t>
  </si>
  <si>
    <t>Khác</t>
  </si>
  <si>
    <t>Điện thoại 
Hiệu trưởng</t>
  </si>
  <si>
    <t>Trường</t>
  </si>
  <si>
    <t>MN</t>
  </si>
  <si>
    <t>điểm</t>
  </si>
  <si>
    <t>Đã cấp</t>
  </si>
  <si>
    <t>Đã nộp PTNMT</t>
  </si>
  <si>
    <t>Đang đo vẽ</t>
  </si>
  <si>
    <t>Chờ UBND Thành phố phê duyệt theo Nghị định 167 của Chính Phủ</t>
  </si>
  <si>
    <t>TH</t>
  </si>
  <si>
    <t>Chưa thực hiện do vướng 
tranh chấp</t>
  </si>
  <si>
    <t>Chưa có Quyết định bàn giao</t>
  </si>
  <si>
    <t>21/9/2015 
(đang tranh chấp)</t>
  </si>
  <si>
    <t>Chưa có Quyết định bàn giao (hiện làm điểm phụ, học sinh đang học)</t>
  </si>
  <si>
    <t>Chưa có Quyết định bàn giao 
(hiện làm điểm phụ, học sinh tiểu học Tân Tạo đang học)</t>
  </si>
  <si>
    <t xml:space="preserve">Đã nộp hồ sơ
Phòng TNMT quận Bình Tân
</t>
  </si>
  <si>
    <t>Số tầng</t>
  </si>
  <si>
    <t>687 Kinh Dương Vương, KP3, Phường An Lạc</t>
  </si>
  <si>
    <t>Số 1A, đường số 1A, khu phố 5, Phường An Lạc</t>
  </si>
  <si>
    <t>Chờ Quyết định bàn giao 
tiểu học An Lạc 1</t>
  </si>
  <si>
    <t>Chờ Quyết định bàn giao 
(làm điểm phụ THCS An Lạc)</t>
  </si>
  <si>
    <t>(phụ lục đính kèm Báo cáo số                 /BC-GDĐT ngày        tháng 3 năm 2020)</t>
  </si>
  <si>
    <t>Chờ bàn
 giao (trống)</t>
  </si>
  <si>
    <t>Chờ bàn 
giao (trống)</t>
  </si>
  <si>
    <t>THPT 
Bình Hưng Hòa</t>
  </si>
  <si>
    <t>4449/8 đường Nguyễn cửu phú, phường Tân Tạo A</t>
  </si>
  <si>
    <t>716 Tân Kỳ Tân Quý
 phường Bình Hưng Hòa,</t>
  </si>
  <si>
    <t>THPT
 Bình Tân</t>
  </si>
  <si>
    <t>Bình Hưng 
Hòa 1</t>
  </si>
  <si>
    <t>Huỳnh 
Văn Nghệ</t>
  </si>
  <si>
    <t>Phong Lan 
(chờ sửa chữa)</t>
  </si>
  <si>
    <t>Trường 
Chuyên biệt</t>
  </si>
  <si>
    <t>THPT Nguyễn 
Hữu Cảnh</t>
  </si>
  <si>
    <t>0913155733
(Cô Chi)</t>
  </si>
  <si>
    <t>0902175517
(Cô Vui)</t>
  </si>
  <si>
    <t>0913737160
(T. Trung)</t>
  </si>
  <si>
    <t>0918804054
(Thầy Sen)</t>
  </si>
  <si>
    <t>0903723896
(Thầy Phát)</t>
  </si>
  <si>
    <t>0909347524
(Cô Nga)</t>
  </si>
  <si>
    <t>0902709192
(Cô Duyên)</t>
  </si>
  <si>
    <t>0938892909
(Cô Trang)</t>
  </si>
  <si>
    <t>0907859539
Cô Thanh</t>
  </si>
  <si>
    <t>0912264321
(Thầy Phúc)</t>
  </si>
  <si>
    <t>0963653863
(Cô Giang)</t>
  </si>
  <si>
    <t>Trường THCS An Lạc
Địa chỉ : 4B - Phùng Tá Chu - Khu 7 - Phường An Lạc A</t>
  </si>
  <si>
    <t>0908667638
(Cô Thanh)</t>
  </si>
  <si>
    <t>0907191379
(Cô Thủy)</t>
  </si>
  <si>
    <t>0908419885
(Thầy Đức)</t>
  </si>
  <si>
    <t>0908792589
(Thầy Trí)</t>
  </si>
  <si>
    <t>0909755244
(Cô Diệp)</t>
  </si>
  <si>
    <t>0909115757
(Cô Suốt)</t>
  </si>
  <si>
    <t>0938097282
(Cô Xuân)</t>
  </si>
  <si>
    <t>0909310100
(Cô Nguyệt)</t>
  </si>
  <si>
    <t>0907135357
(Thầy Gia Em)</t>
  </si>
  <si>
    <t>0933282027
(Cô Vân)</t>
  </si>
  <si>
    <t>0906152603
(Cô Nhung)</t>
  </si>
  <si>
    <t>0908586772
(Cô Xuân)</t>
  </si>
  <si>
    <t>0908697691
(Cô Hằng)</t>
  </si>
  <si>
    <t>0903187850
(Cô Dung)</t>
  </si>
  <si>
    <t>0935253246
(Cô Hoa)</t>
  </si>
  <si>
    <t>0946469798
(Cô Hương)</t>
  </si>
  <si>
    <t>0909026272
(Thầy Khánh)</t>
  </si>
  <si>
    <t>0909020772
(Cô Châu)</t>
  </si>
  <si>
    <t>0908456111
(Thầy Phú)</t>
  </si>
  <si>
    <t>0911327073
Cô Hiền</t>
  </si>
  <si>
    <t>0909799845
(Cô Nguyên)</t>
  </si>
  <si>
    <t>0907614028
(Cô Điệp)</t>
  </si>
  <si>
    <t>0908871772
(Cô Tuyên)</t>
  </si>
  <si>
    <t>0918873828
(Cô Trúc)</t>
  </si>
  <si>
    <t>0909674012
(Thầy Dũng)</t>
  </si>
  <si>
    <t>0909812108
(Thầy Phương)</t>
  </si>
  <si>
    <t>0909704347
(Cô Anh)</t>
  </si>
  <si>
    <t>0907456177
(Cô Mai)</t>
  </si>
  <si>
    <t>0948438303
(Cô Hòa)</t>
  </si>
  <si>
    <t>0909829289
(Thầy Bình)</t>
  </si>
  <si>
    <t>0989807768
(Cô Thủy)</t>
  </si>
  <si>
    <t>0919046649
(Cô Hằng)</t>
  </si>
  <si>
    <t>0903349394
(Thầy Danh)</t>
  </si>
  <si>
    <t>0909982334
(Cô Vân)</t>
  </si>
  <si>
    <t>0906581068
(Cô Dung)</t>
  </si>
  <si>
    <t>0903931777
(Thầy Chiến)</t>
  </si>
  <si>
    <t>0908409456
(Thầy Thơm)</t>
  </si>
  <si>
    <t>0908186127
(Thầy Anh)</t>
  </si>
  <si>
    <t>0938559797
(Cô Toàn)</t>
  </si>
  <si>
    <t>0909508620
(Cô Xuân)</t>
  </si>
  <si>
    <t>0988818933
(Cô Trang)</t>
  </si>
  <si>
    <t>0907300072
(Thầy Bình)</t>
  </si>
  <si>
    <t>0908613878
(Thầy Trang)</t>
  </si>
  <si>
    <t>0985981718
(Cô Hòa)</t>
  </si>
  <si>
    <t>0908915473
(Thầy Tân)</t>
  </si>
  <si>
    <t>0918722343
(Thầy Liêm)</t>
  </si>
  <si>
    <t>0903869618
(Thầy Nam)</t>
  </si>
  <si>
    <t>0903258018
(Thầy Vinh)</t>
  </si>
  <si>
    <t>0909726847
(Cô Hồng)</t>
  </si>
  <si>
    <t>0909068881
Cô Dương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</si>
</sst>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 _₫_-;\-* #,##0.0\ _₫_-;_-* &quot;-&quot;?\ _₫_-;_-@_-"/>
    <numFmt numFmtId="165" formatCode="_(* #,##0_);_(* \(#,##0\);_(* &quot;-&quot;??_);_(@_)"/>
    <numFmt numFmtId="166" formatCode="0.0"/>
    <numFmt numFmtId="167" formatCode="_(* #,##0.0_);_(* \(#,##0.0\);_(* &quot;-&quot;??_);_(@_)"/>
    <numFmt numFmtId="168" formatCode="#,##0.0\ &quot;m2&quot;"/>
    <numFmt numFmtId="169" formatCode="_(* #,##0.0_);_(* \(#,##0.0\);_(* &quot;-&quot;?_);_(@_)"/>
    <numFmt numFmtId="170" formatCode="#,##0.0"/>
  </numFmts>
  <fonts count="18" x14ac:knownFonts="1">
    <font>
      <sz val="11"/>
      <color theme="1"/>
      <name val="Calibri"/>
      <family val="2"/>
      <scheme val="minor"/>
    </font>
    <font>
      <b/>
      <sz val="11"/>
      <name val="Times New Roman"/>
      <family val="1"/>
    </font>
    <font>
      <sz val="10"/>
      <name val="Times New Roman"/>
      <family val="1"/>
    </font>
    <font>
      <b/>
      <sz val="14"/>
      <name val="Times New Roman"/>
      <family val="1"/>
    </font>
    <font>
      <vertAlign val="superscript"/>
      <sz val="10"/>
      <name val="Times New Roman"/>
      <family val="1"/>
    </font>
    <font>
      <b/>
      <sz val="10"/>
      <name val="Times New Roman"/>
      <family val="1"/>
    </font>
    <font>
      <sz val="10"/>
      <name val="Arial"/>
      <family val="2"/>
    </font>
    <font>
      <b/>
      <sz val="9"/>
      <name val="Times New Roman"/>
      <family val="1"/>
    </font>
    <font>
      <sz val="9"/>
      <name val="Times New Roman"/>
      <family val="1"/>
    </font>
    <font>
      <b/>
      <sz val="9"/>
      <color indexed="81"/>
      <name val="Tahoma"/>
      <family val="2"/>
    </font>
    <font>
      <sz val="9"/>
      <color indexed="81"/>
      <name val="Tahoma"/>
      <family val="2"/>
    </font>
    <font>
      <sz val="8"/>
      <name val="Times New Roman"/>
      <family val="1"/>
    </font>
    <font>
      <sz val="10"/>
      <color rgb="FFFF0000"/>
      <name val="Times New Roman"/>
      <family val="1"/>
    </font>
    <font>
      <vertAlign val="superscript"/>
      <sz val="9"/>
      <name val="Times New Roman"/>
      <family val="1"/>
    </font>
    <font>
      <i/>
      <sz val="10"/>
      <name val="Times New Roman"/>
      <family val="1"/>
    </font>
    <font>
      <sz val="11"/>
      <color theme="1"/>
      <name val="Calibri"/>
      <family val="2"/>
      <scheme val="minor"/>
    </font>
    <font>
      <b/>
      <sz val="8"/>
      <name val="Times New Roman"/>
      <family val="1"/>
    </font>
    <font>
      <sz val="6"/>
      <name val="Times New Roman"/>
      <family val="1"/>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26"/>
      </patternFill>
    </fill>
    <fill>
      <patternFill patternType="solid">
        <fgColor theme="5"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43" fontId="15" fillId="0" borderId="0" applyFont="0" applyFill="0" applyBorder="0" applyAlignment="0" applyProtection="0"/>
  </cellStyleXfs>
  <cellXfs count="280">
    <xf numFmtId="0" fontId="0" fillId="0" borderId="0" xfId="0"/>
    <xf numFmtId="0" fontId="1" fillId="0" borderId="0" xfId="0" applyFont="1" applyAlignment="1"/>
    <xf numFmtId="0" fontId="2" fillId="0" borderId="0" xfId="0" applyFont="1"/>
    <xf numFmtId="0" fontId="2" fillId="0" borderId="0" xfId="0" applyFont="1" applyFill="1"/>
    <xf numFmtId="0" fontId="2" fillId="0" borderId="0" xfId="0" applyFont="1" applyFill="1" applyAlignment="1">
      <alignment horizontal="center" vertical="center"/>
    </xf>
    <xf numFmtId="0" fontId="3" fillId="0" borderId="0" xfId="0" applyFont="1" applyAlignment="1"/>
    <xf numFmtId="0" fontId="5" fillId="0" borderId="0" xfId="0" applyFont="1" applyFill="1" applyAlignment="1">
      <alignment vertical="top"/>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xf numFmtId="164" fontId="5" fillId="2"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 xfId="0" applyFont="1" applyFill="1" applyBorder="1"/>
    <xf numFmtId="0" fontId="2" fillId="0" borderId="1" xfId="0" applyFont="1" applyFill="1" applyBorder="1"/>
    <xf numFmtId="0" fontId="2" fillId="0" borderId="1" xfId="0" applyFont="1" applyBorder="1" applyAlignment="1">
      <alignment horizontal="center" vertical="center"/>
    </xf>
    <xf numFmtId="165" fontId="5" fillId="0" borderId="1" xfId="1" applyNumberFormat="1" applyFont="1" applyFill="1" applyBorder="1" applyAlignment="1">
      <alignment horizontal="right" vertical="center" wrapText="1"/>
    </xf>
    <xf numFmtId="0" fontId="2" fillId="0" borderId="1" xfId="0" applyFont="1" applyBorder="1"/>
    <xf numFmtId="0" fontId="2" fillId="0" borderId="4" xfId="0" applyFont="1" applyBorder="1" applyAlignment="1">
      <alignment horizontal="center" vertical="center"/>
    </xf>
    <xf numFmtId="0" fontId="2" fillId="0" borderId="1" xfId="0" applyFont="1" applyBorder="1" applyAlignment="1">
      <alignment wrapText="1"/>
    </xf>
    <xf numFmtId="165" fontId="2" fillId="0" borderId="1" xfId="0" applyNumberFormat="1" applyFont="1" applyBorder="1" applyAlignment="1">
      <alignment horizontal="right"/>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166" fontId="2" fillId="0" borderId="1" xfId="0" applyNumberFormat="1" applyFont="1" applyBorder="1" applyAlignment="1">
      <alignment horizontal="right" vertical="center"/>
    </xf>
    <xf numFmtId="1" fontId="2" fillId="0" borderId="1" xfId="0" applyNumberFormat="1" applyFont="1" applyBorder="1" applyAlignment="1">
      <alignment horizontal="right" vertical="center"/>
    </xf>
    <xf numFmtId="0" fontId="8" fillId="0" borderId="1" xfId="0" applyFont="1" applyBorder="1" applyAlignment="1">
      <alignment horizontal="center" vertical="center"/>
    </xf>
    <xf numFmtId="165" fontId="7" fillId="0" borderId="1" xfId="1" applyNumberFormat="1" applyFont="1" applyFill="1" applyBorder="1" applyAlignment="1">
      <alignment horizontal="right" vertical="center" wrapText="1"/>
    </xf>
    <xf numFmtId="165" fontId="2" fillId="0" borderId="1" xfId="0" applyNumberFormat="1" applyFont="1" applyBorder="1" applyAlignment="1">
      <alignment horizontal="right" vertical="center"/>
    </xf>
    <xf numFmtId="0" fontId="2" fillId="0" borderId="1" xfId="0" applyNumberFormat="1" applyFont="1" applyBorder="1" applyAlignment="1">
      <alignment vertical="center" wrapText="1"/>
    </xf>
    <xf numFmtId="167" fontId="2" fillId="0" borderId="1" xfId="0" applyNumberFormat="1" applyFont="1" applyBorder="1" applyAlignment="1">
      <alignment horizontal="right" vertical="center"/>
    </xf>
    <xf numFmtId="0" fontId="8" fillId="0" borderId="1" xfId="0" applyFont="1" applyBorder="1" applyAlignment="1">
      <alignment horizontal="center" vertical="center" wrapText="1"/>
    </xf>
    <xf numFmtId="167" fontId="7" fillId="0" borderId="1" xfId="0" applyNumberFormat="1" applyFont="1" applyFill="1" applyBorder="1" applyAlignment="1">
      <alignment horizontal="right" vertical="center"/>
    </xf>
    <xf numFmtId="167" fontId="2" fillId="0" borderId="1" xfId="1" applyNumberFormat="1" applyFont="1" applyBorder="1" applyAlignment="1">
      <alignment horizontal="right"/>
    </xf>
    <xf numFmtId="3" fontId="2" fillId="0" borderId="1" xfId="1" applyNumberFormat="1" applyFont="1" applyBorder="1" applyAlignment="1">
      <alignment horizontal="right"/>
    </xf>
    <xf numFmtId="165" fontId="2" fillId="0" borderId="1" xfId="0" applyNumberFormat="1" applyFont="1" applyFill="1" applyBorder="1" applyAlignment="1">
      <alignment horizontal="right" vertical="center"/>
    </xf>
    <xf numFmtId="167" fontId="2" fillId="0"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0" fontId="2" fillId="0" borderId="6" xfId="0" applyFont="1" applyFill="1" applyBorder="1"/>
    <xf numFmtId="0" fontId="2" fillId="0" borderId="1" xfId="0" applyFont="1" applyBorder="1" applyAlignment="1"/>
    <xf numFmtId="167" fontId="7" fillId="3" borderId="1" xfId="0" applyNumberFormat="1" applyFont="1" applyFill="1" applyBorder="1" applyAlignment="1">
      <alignment horizontal="right" vertical="center"/>
    </xf>
    <xf numFmtId="165" fontId="7" fillId="3" borderId="1" xfId="0" applyNumberFormat="1" applyFont="1" applyFill="1" applyBorder="1" applyAlignment="1">
      <alignment horizontal="right" vertical="center"/>
    </xf>
    <xf numFmtId="0" fontId="7" fillId="0" borderId="1" xfId="0" applyFont="1" applyBorder="1" applyAlignment="1">
      <alignment horizontal="center"/>
    </xf>
    <xf numFmtId="165" fontId="7" fillId="0" borderId="1" xfId="0" applyNumberFormat="1" applyFont="1" applyBorder="1" applyAlignment="1">
      <alignment horizontal="righ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right" vertical="center"/>
    </xf>
    <xf numFmtId="167" fontId="7" fillId="0" borderId="1" xfId="0" applyNumberFormat="1"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left" vertical="center" wrapText="1" shrinkToFit="1"/>
    </xf>
    <xf numFmtId="168" fontId="2" fillId="0" borderId="1" xfId="0" applyNumberFormat="1" applyFont="1" applyBorder="1" applyAlignment="1">
      <alignment horizontal="right" vertical="center" wrapText="1" shrinkToFit="1"/>
    </xf>
    <xf numFmtId="0" fontId="2" fillId="0" borderId="1" xfId="0" applyFont="1" applyBorder="1" applyAlignment="1">
      <alignment vertical="center" wrapText="1"/>
    </xf>
    <xf numFmtId="167" fontId="7" fillId="4" borderId="1" xfId="0" applyNumberFormat="1" applyFont="1" applyFill="1" applyBorder="1" applyAlignment="1">
      <alignment horizontal="right" vertical="center"/>
    </xf>
    <xf numFmtId="165" fontId="7" fillId="4" borderId="1" xfId="0" applyNumberFormat="1" applyFont="1" applyFill="1" applyBorder="1" applyAlignment="1">
      <alignment horizontal="right" vertical="center"/>
    </xf>
    <xf numFmtId="167" fontId="8" fillId="0" borderId="1" xfId="0" applyNumberFormat="1" applyFont="1" applyBorder="1" applyAlignment="1">
      <alignment horizontal="right" vertical="center"/>
    </xf>
    <xf numFmtId="165" fontId="8" fillId="0" borderId="1" xfId="0" applyNumberFormat="1" applyFont="1" applyBorder="1" applyAlignment="1">
      <alignment horizontal="righ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wrapText="1"/>
    </xf>
    <xf numFmtId="165" fontId="2" fillId="0" borderId="1" xfId="0" applyNumberFormat="1" applyFont="1" applyFill="1" applyBorder="1" applyAlignment="1">
      <alignment horizontal="right"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165" fontId="2" fillId="0" borderId="1" xfId="0" applyNumberFormat="1" applyFont="1" applyBorder="1" applyAlignment="1">
      <alignment horizontal="center"/>
    </xf>
    <xf numFmtId="167" fontId="2" fillId="0" borderId="1" xfId="0" applyNumberFormat="1" applyFont="1" applyBorder="1" applyAlignment="1">
      <alignment horizontal="right"/>
    </xf>
    <xf numFmtId="167" fontId="7" fillId="5" borderId="1" xfId="0" applyNumberFormat="1" applyFont="1" applyFill="1" applyBorder="1" applyAlignment="1">
      <alignment horizontal="right" vertical="center"/>
    </xf>
    <xf numFmtId="165" fontId="7" fillId="5" borderId="1" xfId="0" applyNumberFormat="1" applyFont="1" applyFill="1" applyBorder="1" applyAlignment="1">
      <alignment horizontal="right"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xf>
    <xf numFmtId="0" fontId="2" fillId="0" borderId="4" xfId="0" applyFont="1" applyBorder="1" applyAlignment="1">
      <alignment horizontal="left" vertical="center"/>
    </xf>
    <xf numFmtId="167" fontId="2"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7" fontId="2" fillId="0" borderId="1" xfId="1" applyNumberFormat="1" applyFont="1" applyBorder="1" applyAlignment="1">
      <alignment horizontal="center" vertical="center"/>
    </xf>
    <xf numFmtId="165" fontId="2" fillId="0" borderId="1" xfId="0" applyNumberFormat="1" applyFont="1" applyBorder="1" applyAlignment="1">
      <alignment horizontal="right" wrapText="1"/>
    </xf>
    <xf numFmtId="165" fontId="2" fillId="0" borderId="1" xfId="0" applyNumberFormat="1" applyFont="1" applyBorder="1" applyAlignment="1">
      <alignment horizontal="center" wrapText="1"/>
    </xf>
    <xf numFmtId="3" fontId="2" fillId="6" borderId="1" xfId="0" applyNumberFormat="1" applyFont="1" applyFill="1" applyBorder="1" applyAlignment="1">
      <alignment horizontal="center" vertical="center" wrapText="1"/>
    </xf>
    <xf numFmtId="165" fontId="7" fillId="0" borderId="1" xfId="0" applyNumberFormat="1" applyFont="1" applyFill="1" applyBorder="1" applyAlignment="1">
      <alignment horizontal="right" vertical="center" wrapText="1"/>
    </xf>
    <xf numFmtId="167" fontId="7"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165" fontId="7" fillId="7" borderId="1" xfId="0" applyNumberFormat="1" applyFont="1" applyFill="1" applyBorder="1" applyAlignment="1">
      <alignment horizontal="right" vertical="center"/>
    </xf>
    <xf numFmtId="4" fontId="2" fillId="0" borderId="0" xfId="0" applyNumberFormat="1" applyFont="1" applyAlignment="1">
      <alignment horizontal="right" vertical="center" wrapText="1"/>
    </xf>
    <xf numFmtId="165"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left" wrapText="1"/>
    </xf>
    <xf numFmtId="0" fontId="2" fillId="0" borderId="1" xfId="0" applyFont="1" applyBorder="1" applyAlignment="1">
      <alignment horizontal="right"/>
    </xf>
    <xf numFmtId="0" fontId="2" fillId="8" borderId="1" xfId="0" applyNumberFormat="1" applyFont="1" applyFill="1" applyBorder="1" applyAlignment="1">
      <alignment horizontal="center" vertical="center" wrapText="1"/>
    </xf>
    <xf numFmtId="165" fontId="7" fillId="9"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166"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1" xfId="0" applyFont="1" applyFill="1" applyBorder="1" applyAlignment="1">
      <alignment wrapText="1"/>
    </xf>
    <xf numFmtId="0" fontId="8" fillId="0" borderId="1" xfId="0" applyFont="1" applyBorder="1" applyAlignment="1">
      <alignment horizontal="left" vertical="center" wrapText="1"/>
    </xf>
    <xf numFmtId="166" fontId="7"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2" fillId="0" borderId="6" xfId="0" applyFont="1" applyFill="1" applyBorder="1" applyAlignment="1">
      <alignment horizontal="center"/>
    </xf>
    <xf numFmtId="166" fontId="7" fillId="10" borderId="1" xfId="0" applyNumberFormat="1" applyFont="1" applyFill="1" applyBorder="1" applyAlignment="1">
      <alignment horizontal="right" vertical="center"/>
    </xf>
    <xf numFmtId="1" fontId="7" fillId="10" borderId="1" xfId="0" applyNumberFormat="1" applyFont="1" applyFill="1" applyBorder="1" applyAlignment="1">
      <alignment horizontal="right" vertical="center"/>
    </xf>
    <xf numFmtId="0" fontId="2" fillId="0" borderId="1" xfId="0" applyFont="1" applyBorder="1" applyAlignment="1">
      <alignment horizontal="left"/>
    </xf>
    <xf numFmtId="0" fontId="8" fillId="0" borderId="1" xfId="0" applyFont="1" applyBorder="1" applyAlignment="1">
      <alignment vertical="center" wrapText="1"/>
    </xf>
    <xf numFmtId="0" fontId="8" fillId="0" borderId="1" xfId="0" applyFont="1" applyBorder="1"/>
    <xf numFmtId="165" fontId="8" fillId="0" borderId="1" xfId="0" applyNumberFormat="1" applyFont="1" applyBorder="1" applyAlignment="1">
      <alignment horizontal="right" vertical="center" wrapText="1"/>
    </xf>
    <xf numFmtId="0" fontId="2" fillId="0" borderId="1" xfId="0" applyFont="1" applyFill="1" applyBorder="1" applyAlignment="1">
      <alignment vertical="center"/>
    </xf>
    <xf numFmtId="0" fontId="2" fillId="0" borderId="2" xfId="0" applyFont="1" applyFill="1" applyBorder="1" applyAlignment="1">
      <alignment vertical="center" wrapText="1"/>
    </xf>
    <xf numFmtId="4" fontId="2"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166" fontId="7" fillId="3" borderId="1" xfId="0" applyNumberFormat="1" applyFont="1" applyFill="1" applyBorder="1" applyAlignment="1">
      <alignment horizontal="right" vertical="center"/>
    </xf>
    <xf numFmtId="1" fontId="7" fillId="3" borderId="1" xfId="0" applyNumberFormat="1" applyFont="1" applyFill="1" applyBorder="1" applyAlignment="1">
      <alignment horizontal="right" vertical="center"/>
    </xf>
    <xf numFmtId="169" fontId="2" fillId="0" borderId="1" xfId="0" applyNumberFormat="1" applyFont="1" applyFill="1" applyBorder="1" applyAlignment="1">
      <alignment horizontal="center" vertical="center"/>
    </xf>
    <xf numFmtId="0" fontId="8" fillId="0" borderId="1" xfId="0" applyFont="1" applyBorder="1" applyAlignment="1">
      <alignment horizontal="center"/>
    </xf>
    <xf numFmtId="170" fontId="8"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4" fontId="2" fillId="0" borderId="1" xfId="0" applyNumberFormat="1" applyFont="1" applyBorder="1" applyAlignment="1">
      <alignment horizontal="right"/>
    </xf>
    <xf numFmtId="0" fontId="2" fillId="0" borderId="0" xfId="0" applyFont="1" applyAlignment="1">
      <alignment horizontal="left" vertical="center" wrapText="1"/>
    </xf>
    <xf numFmtId="4" fontId="2" fillId="0" borderId="1" xfId="0" applyNumberFormat="1" applyFont="1" applyBorder="1" applyAlignment="1">
      <alignment horizontal="right" vertical="center"/>
    </xf>
    <xf numFmtId="0" fontId="2" fillId="0" borderId="1" xfId="0" applyFont="1" applyBorder="1" applyAlignment="1">
      <alignment vertical="center"/>
    </xf>
    <xf numFmtId="167" fontId="2" fillId="0" borderId="1" xfId="0" applyNumberFormat="1" applyFont="1" applyFill="1" applyBorder="1" applyAlignment="1">
      <alignment horizontal="right"/>
    </xf>
    <xf numFmtId="1" fontId="2" fillId="0" borderId="1" xfId="0" applyNumberFormat="1" applyFont="1" applyFill="1" applyBorder="1" applyAlignment="1">
      <alignment horizontal="right"/>
    </xf>
    <xf numFmtId="166" fontId="7" fillId="12" borderId="1" xfId="0" applyNumberFormat="1" applyFont="1" applyFill="1" applyBorder="1" applyAlignment="1">
      <alignment horizontal="right" vertical="center"/>
    </xf>
    <xf numFmtId="1" fontId="7" fillId="12" borderId="1" xfId="0" applyNumberFormat="1" applyFont="1" applyFill="1" applyBorder="1" applyAlignment="1">
      <alignment horizontal="right" vertical="center"/>
    </xf>
    <xf numFmtId="43" fontId="2" fillId="0" borderId="1" xfId="0" applyNumberFormat="1" applyFont="1" applyFill="1" applyBorder="1" applyAlignment="1">
      <alignment horizontal="right"/>
    </xf>
    <xf numFmtId="165" fontId="2" fillId="0" borderId="1" xfId="0" applyNumberFormat="1" applyFont="1" applyFill="1" applyBorder="1" applyAlignment="1">
      <alignment horizontal="right"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wrapText="1"/>
    </xf>
    <xf numFmtId="165" fontId="2" fillId="0" borderId="3" xfId="0" applyNumberFormat="1" applyFont="1" applyBorder="1" applyAlignment="1">
      <alignment horizontal="right" vertical="center" wrapText="1"/>
    </xf>
    <xf numFmtId="1" fontId="7" fillId="0" borderId="1" xfId="0" applyNumberFormat="1" applyFont="1" applyBorder="1" applyAlignment="1">
      <alignment horizontal="right" vertical="center" wrapText="1"/>
    </xf>
    <xf numFmtId="1" fontId="2" fillId="0" borderId="1" xfId="0" applyNumberFormat="1" applyFont="1" applyFill="1" applyBorder="1" applyAlignment="1">
      <alignment horizontal="right" vertical="center" wrapText="1"/>
    </xf>
    <xf numFmtId="165" fontId="7" fillId="10" borderId="1" xfId="0" applyNumberFormat="1" applyFont="1" applyFill="1" applyBorder="1" applyAlignment="1">
      <alignment horizontal="right" vertical="center"/>
    </xf>
    <xf numFmtId="49" fontId="2" fillId="0" borderId="1" xfId="0" applyNumberFormat="1" applyFont="1" applyFill="1" applyBorder="1" applyAlignment="1">
      <alignment horizontal="center"/>
    </xf>
    <xf numFmtId="0" fontId="2" fillId="0" borderId="1" xfId="0" applyFont="1" applyFill="1" applyBorder="1" applyAlignment="1">
      <alignment horizontal="right"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0" xfId="0" applyFont="1" applyFill="1" applyAlignment="1">
      <alignment horizontal="right"/>
    </xf>
    <xf numFmtId="0" fontId="8" fillId="0" borderId="1" xfId="0" applyFont="1" applyFill="1" applyBorder="1" applyAlignment="1">
      <alignment horizontal="left" vertical="center" wrapText="1"/>
    </xf>
    <xf numFmtId="0" fontId="7" fillId="0" borderId="1" xfId="0" applyFont="1" applyBorder="1" applyAlignment="1"/>
    <xf numFmtId="0" fontId="7" fillId="13" borderId="1" xfId="0" applyFont="1" applyFill="1" applyBorder="1"/>
    <xf numFmtId="0" fontId="7" fillId="0" borderId="1" xfId="0" applyFont="1" applyBorder="1"/>
    <xf numFmtId="0" fontId="8" fillId="3"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Fill="1" applyBorder="1" applyAlignment="1">
      <alignment horizontal="center" vertical="center"/>
    </xf>
    <xf numFmtId="14" fontId="2" fillId="0" borderId="1" xfId="0" quotePrefix="1" applyNumberFormat="1" applyFont="1" applyFill="1" applyBorder="1" applyAlignment="1">
      <alignment horizontal="center" vertical="center"/>
    </xf>
    <xf numFmtId="0" fontId="2" fillId="0" borderId="1" xfId="0" quotePrefix="1" applyFont="1" applyFill="1" applyBorder="1" applyAlignment="1">
      <alignment horizontal="center" vertical="center"/>
    </xf>
    <xf numFmtId="0" fontId="12" fillId="0" borderId="1" xfId="0" applyFont="1" applyFill="1" applyBorder="1" applyAlignment="1">
      <alignment horizontal="center" vertical="center"/>
    </xf>
    <xf numFmtId="2"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center" vertical="center"/>
    </xf>
    <xf numFmtId="0" fontId="7" fillId="0" borderId="1" xfId="0" applyFont="1" applyBorder="1" applyAlignment="1">
      <alignment horizont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xf>
    <xf numFmtId="0" fontId="5" fillId="0"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right"/>
    </xf>
    <xf numFmtId="49" fontId="2" fillId="0" borderId="1" xfId="0" applyNumberFormat="1" applyFont="1" applyBorder="1" applyAlignment="1">
      <alignment horizontal="center" vertical="center"/>
    </xf>
    <xf numFmtId="16" fontId="2" fillId="0" borderId="1" xfId="0" quotePrefix="1" applyNumberFormat="1" applyFont="1" applyBorder="1" applyAlignment="1">
      <alignment horizontal="center" vertical="center"/>
    </xf>
    <xf numFmtId="0" fontId="8" fillId="0" borderId="1" xfId="0" applyFont="1" applyBorder="1" applyAlignment="1">
      <alignment vertical="center"/>
    </xf>
    <xf numFmtId="0" fontId="2" fillId="0" borderId="6" xfId="0" applyFont="1" applyFill="1" applyBorder="1" applyAlignment="1">
      <alignment horizontal="center" vertical="center"/>
    </xf>
    <xf numFmtId="165" fontId="7" fillId="13" borderId="1" xfId="0" applyNumberFormat="1" applyFont="1" applyFill="1" applyBorder="1"/>
    <xf numFmtId="0" fontId="2"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xf>
    <xf numFmtId="0" fontId="2" fillId="0" borderId="9" xfId="0" applyFont="1" applyFill="1" applyBorder="1"/>
    <xf numFmtId="0" fontId="2" fillId="0" borderId="9" xfId="0" applyFont="1" applyFill="1" applyBorder="1" applyAlignment="1">
      <alignment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Border="1" applyAlignment="1">
      <alignment horizontal="center" vertical="center" wrapText="1"/>
    </xf>
    <xf numFmtId="43" fontId="7" fillId="0" borderId="1" xfId="2" applyFont="1" applyBorder="1" applyAlignment="1">
      <alignment horizontal="right" vertical="center"/>
    </xf>
    <xf numFmtId="167" fontId="7" fillId="0" borderId="1" xfId="2" applyNumberFormat="1" applyFont="1" applyBorder="1" applyAlignment="1">
      <alignment horizontal="right" vertical="center"/>
    </xf>
    <xf numFmtId="165" fontId="7" fillId="0" borderId="1" xfId="2" applyNumberFormat="1" applyFont="1" applyBorder="1" applyAlignment="1">
      <alignment horizontal="right" vertical="center"/>
    </xf>
    <xf numFmtId="167" fontId="7" fillId="12" borderId="1" xfId="2" applyNumberFormat="1" applyFont="1" applyFill="1" applyBorder="1" applyAlignment="1">
      <alignment horizontal="right" vertical="center"/>
    </xf>
    <xf numFmtId="0" fontId="8" fillId="8" borderId="1" xfId="0" applyFont="1" applyFill="1" applyBorder="1" applyAlignment="1">
      <alignment horizontal="center" vertical="center"/>
    </xf>
    <xf numFmtId="0" fontId="8" fillId="8" borderId="1" xfId="0" applyFont="1" applyFill="1" applyBorder="1" applyAlignment="1">
      <alignment horizontal="right" vertical="center"/>
    </xf>
    <xf numFmtId="167" fontId="7" fillId="10" borderId="1" xfId="2" applyNumberFormat="1" applyFont="1" applyFill="1" applyBorder="1" applyAlignment="1">
      <alignment horizontal="right" vertical="center"/>
    </xf>
    <xf numFmtId="43" fontId="7" fillId="3" borderId="1" xfId="2" applyFont="1" applyFill="1" applyBorder="1" applyAlignment="1">
      <alignment horizontal="right" vertical="center"/>
    </xf>
    <xf numFmtId="0" fontId="14" fillId="0" borderId="0" xfId="0" applyFont="1"/>
    <xf numFmtId="0" fontId="8" fillId="0" borderId="1" xfId="0" applyFont="1" applyFill="1" applyBorder="1"/>
    <xf numFmtId="0" fontId="16" fillId="0" borderId="1" xfId="0" applyFont="1" applyFill="1" applyBorder="1"/>
    <xf numFmtId="0" fontId="11" fillId="0" borderId="1" xfId="0" applyFont="1" applyFill="1" applyBorder="1"/>
    <xf numFmtId="0" fontId="11" fillId="0" borderId="1" xfId="0" applyFont="1" applyFill="1" applyBorder="1" applyAlignment="1">
      <alignment horizontal="center" vertical="center"/>
    </xf>
    <xf numFmtId="0" fontId="11" fillId="0" borderId="0" xfId="0" applyFont="1" applyFill="1"/>
    <xf numFmtId="0" fontId="8" fillId="0" borderId="1" xfId="0" applyFont="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0" borderId="4" xfId="0" applyFont="1" applyBorder="1" applyAlignment="1">
      <alignment horizontal="left" vertical="center"/>
    </xf>
    <xf numFmtId="0" fontId="8" fillId="0" borderId="1" xfId="0" applyFont="1" applyBorder="1" applyAlignment="1">
      <alignment horizontal="center" wrapText="1"/>
    </xf>
    <xf numFmtId="0" fontId="8" fillId="0" borderId="1" xfId="0" applyFont="1" applyBorder="1" applyAlignment="1">
      <alignment wrapText="1"/>
    </xf>
    <xf numFmtId="3" fontId="8" fillId="6" borderId="1" xfId="0" applyNumberFormat="1" applyFont="1" applyFill="1" applyBorder="1" applyAlignment="1">
      <alignment horizontal="center" vertical="center" wrapText="1"/>
    </xf>
    <xf numFmtId="0" fontId="8" fillId="0" borderId="6" xfId="0" applyFont="1" applyFill="1" applyBorder="1"/>
    <xf numFmtId="0" fontId="8" fillId="0" borderId="1" xfId="0" applyFont="1" applyBorder="1" applyAlignment="1"/>
    <xf numFmtId="0" fontId="8" fillId="0" borderId="1" xfId="0" applyFont="1" applyBorder="1" applyAlignment="1">
      <alignment horizontal="left" wrapText="1"/>
    </xf>
    <xf numFmtId="0" fontId="8" fillId="0" borderId="2" xfId="0" applyFont="1" applyBorder="1" applyAlignment="1">
      <alignment horizontal="center" vertical="center"/>
    </xf>
    <xf numFmtId="0" fontId="8" fillId="0" borderId="6" xfId="0" applyFont="1" applyFill="1" applyBorder="1" applyAlignment="1">
      <alignment horizontal="center"/>
    </xf>
    <xf numFmtId="0" fontId="8" fillId="0" borderId="1" xfId="0" applyFont="1" applyBorder="1" applyAlignment="1">
      <alignment horizontal="left"/>
    </xf>
    <xf numFmtId="0" fontId="8" fillId="0" borderId="1" xfId="0" applyFont="1" applyFill="1" applyBorder="1" applyAlignment="1">
      <alignment vertical="center"/>
    </xf>
    <xf numFmtId="0" fontId="8" fillId="0" borderId="2" xfId="0" applyFont="1" applyFill="1" applyBorder="1" applyAlignment="1">
      <alignment vertical="center" wrapText="1"/>
    </xf>
    <xf numFmtId="0" fontId="8" fillId="0" borderId="0" xfId="0" applyFont="1" applyAlignment="1">
      <alignment horizontal="left" vertical="center" wrapText="1"/>
    </xf>
    <xf numFmtId="0" fontId="8" fillId="0" borderId="1" xfId="0" applyFont="1" applyFill="1" applyBorder="1" applyAlignment="1">
      <alignment wrapText="1"/>
    </xf>
    <xf numFmtId="0" fontId="8" fillId="0" borderId="3" xfId="0" applyFont="1" applyBorder="1" applyAlignment="1">
      <alignment horizontal="center" vertical="center" wrapText="1"/>
    </xf>
    <xf numFmtId="49" fontId="8" fillId="0" borderId="1" xfId="0" applyNumberFormat="1" applyFont="1" applyFill="1" applyBorder="1" applyAlignment="1">
      <alignment horizont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0" fontId="8" fillId="0" borderId="6" xfId="0" applyFont="1" applyFill="1" applyBorder="1" applyAlignment="1">
      <alignment horizontal="center" vertical="center"/>
    </xf>
    <xf numFmtId="0" fontId="2" fillId="0" borderId="4" xfId="0" applyFont="1" applyFill="1" applyBorder="1" applyAlignment="1">
      <alignment vertical="center"/>
    </xf>
    <xf numFmtId="0" fontId="2" fillId="0" borderId="1" xfId="0" quotePrefix="1" applyFont="1" applyFill="1" applyBorder="1" applyAlignment="1">
      <alignment wrapText="1"/>
    </xf>
    <xf numFmtId="165"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xf>
    <xf numFmtId="165" fontId="2" fillId="0" borderId="2" xfId="0" applyNumberFormat="1" applyFont="1" applyBorder="1" applyAlignment="1">
      <alignment horizontal="right" vertical="center" wrapText="1" shrinkToFit="1"/>
    </xf>
    <xf numFmtId="165" fontId="2" fillId="0" borderId="4" xfId="0" applyNumberFormat="1" applyFont="1" applyBorder="1" applyAlignment="1">
      <alignment horizontal="right" vertical="center" wrapText="1" shrinkToFit="1"/>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167" fontId="2" fillId="0" borderId="2" xfId="0" applyNumberFormat="1" applyFont="1" applyBorder="1" applyAlignment="1">
      <alignment horizontal="center" vertical="center"/>
    </xf>
    <xf numFmtId="167" fontId="2" fillId="0" borderId="4" xfId="0" applyNumberFormat="1" applyFont="1" applyBorder="1" applyAlignment="1">
      <alignment horizontal="center" vertical="center"/>
    </xf>
    <xf numFmtId="165" fontId="2" fillId="0" borderId="2" xfId="0" applyNumberFormat="1" applyFont="1" applyBorder="1" applyAlignment="1">
      <alignment horizontal="right" vertical="center"/>
    </xf>
    <xf numFmtId="165" fontId="2" fillId="0" borderId="4" xfId="0" applyNumberFormat="1" applyFont="1" applyBorder="1" applyAlignment="1">
      <alignment horizontal="right" vertical="center"/>
    </xf>
    <xf numFmtId="0" fontId="7" fillId="4" borderId="1" xfId="0"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7" fillId="5" borderId="1" xfId="0" applyFont="1" applyFill="1" applyBorder="1" applyAlignment="1">
      <alignment horizont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xf>
    <xf numFmtId="0" fontId="7" fillId="7" borderId="1" xfId="0" applyFont="1" applyFill="1" applyBorder="1" applyAlignment="1">
      <alignment horizontal="center"/>
    </xf>
    <xf numFmtId="0" fontId="7" fillId="9" borderId="1" xfId="0" applyFont="1" applyFill="1" applyBorder="1" applyAlignment="1">
      <alignment horizont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4" xfId="0" applyFont="1" applyFill="1" applyBorder="1" applyAlignment="1">
      <alignment horizontal="right" vertical="center"/>
    </xf>
    <xf numFmtId="0" fontId="7" fillId="11" borderId="1" xfId="0" applyFont="1" applyFill="1" applyBorder="1" applyAlignment="1">
      <alignment horizontal="center"/>
    </xf>
    <xf numFmtId="0" fontId="7" fillId="10" borderId="1" xfId="0" applyFont="1" applyFill="1" applyBorder="1" applyAlignment="1">
      <alignment horizontal="center"/>
    </xf>
    <xf numFmtId="0" fontId="7" fillId="0" borderId="1" xfId="0" applyFont="1" applyFill="1" applyBorder="1" applyAlignment="1">
      <alignment horizontal="center"/>
    </xf>
    <xf numFmtId="0" fontId="7" fillId="10" borderId="6" xfId="0" applyFont="1" applyFill="1" applyBorder="1" applyAlignment="1">
      <alignment horizontal="center"/>
    </xf>
    <xf numFmtId="0" fontId="7" fillId="10" borderId="8" xfId="0" applyFont="1" applyFill="1" applyBorder="1" applyAlignment="1">
      <alignment horizontal="center"/>
    </xf>
    <xf numFmtId="0" fontId="7" fillId="10" borderId="9" xfId="0" applyFont="1" applyFill="1" applyBorder="1" applyAlignment="1">
      <alignment horizontal="center"/>
    </xf>
    <xf numFmtId="0" fontId="2" fillId="0" borderId="2" xfId="0" quotePrefix="1" applyFont="1" applyFill="1" applyBorder="1" applyAlignment="1">
      <alignment horizontal="center" vertical="center" wrapText="1"/>
    </xf>
    <xf numFmtId="0" fontId="2" fillId="0" borderId="4" xfId="0" quotePrefix="1" applyFont="1" applyFill="1" applyBorder="1" applyAlignment="1">
      <alignment horizontal="center" vertical="center"/>
    </xf>
    <xf numFmtId="0" fontId="2" fillId="0" borderId="7"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65" fontId="2" fillId="0" borderId="2" xfId="0" applyNumberFormat="1" applyFont="1" applyBorder="1" applyAlignment="1">
      <alignment horizontal="center" vertical="center"/>
    </xf>
    <xf numFmtId="165" fontId="2" fillId="0" borderId="4" xfId="0" applyNumberFormat="1" applyFont="1" applyBorder="1" applyAlignment="1">
      <alignment horizontal="center" vertical="center"/>
    </xf>
  </cellXfs>
  <cellStyles count="3">
    <cellStyle name="Comma" xfId="2" builtinId="3"/>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a%20dat_cac%20truong/thong%20tin%20dien%20tich%20dat%20va%20nha%20cac%20tru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 truong dia chi"/>
      <sheetName val="BC_PTCKH"/>
      <sheetName val="danh sach_2019"/>
      <sheetName val="BCHQS 10 PHƯỜNG"/>
    </sheetNames>
    <sheetDataSet>
      <sheetData sheetId="0"/>
      <sheetData sheetId="1">
        <row r="154">
          <cell r="D154">
            <v>8203.5</v>
          </cell>
        </row>
        <row r="342">
          <cell r="D342">
            <v>8304.69</v>
          </cell>
        </row>
        <row r="350">
          <cell r="D350">
            <v>1998</v>
          </cell>
        </row>
        <row r="352">
          <cell r="D352">
            <v>11278.8</v>
          </cell>
        </row>
        <row r="355">
          <cell r="D355">
            <v>9049.6</v>
          </cell>
        </row>
        <row r="359">
          <cell r="D359">
            <v>10286.299999999999</v>
          </cell>
        </row>
        <row r="362">
          <cell r="D362">
            <v>14700</v>
          </cell>
        </row>
        <row r="364">
          <cell r="D364">
            <v>13739.5</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Q191"/>
  <sheetViews>
    <sheetView tabSelected="1" workbookViewId="0">
      <selection activeCell="M9" sqref="M9"/>
    </sheetView>
  </sheetViews>
  <sheetFormatPr defaultRowHeight="12.75" x14ac:dyDescent="0.2"/>
  <cols>
    <col min="1" max="1" width="3.7109375" style="2" customWidth="1"/>
    <col min="2" max="2" width="12.7109375" style="2" customWidth="1"/>
    <col min="3" max="3" width="23.5703125" style="2" customWidth="1"/>
    <col min="4" max="4" width="14.42578125" style="2" customWidth="1"/>
    <col min="5" max="5" width="9.42578125" style="2" customWidth="1"/>
    <col min="6" max="6" width="6.42578125" style="2" customWidth="1"/>
    <col min="7" max="7" width="7.42578125" style="4" customWidth="1"/>
    <col min="8" max="8" width="10.28515625" style="3" customWidth="1"/>
    <col min="9" max="9" width="10.85546875" style="3" customWidth="1"/>
    <col min="10" max="10" width="9.28515625" style="3" customWidth="1"/>
    <col min="11" max="11" width="11.5703125" style="3" customWidth="1"/>
    <col min="12" max="12" width="10.7109375" style="3" customWidth="1"/>
    <col min="13" max="13" width="11.42578125" style="3" customWidth="1"/>
    <col min="14" max="14" width="9.140625" style="3"/>
    <col min="15" max="15" width="6.7109375" style="3" customWidth="1"/>
    <col min="16" max="16" width="24.5703125" style="3" customWidth="1"/>
    <col min="17" max="219" width="9.140625" style="3"/>
    <col min="220" max="220" width="3.7109375" style="3" customWidth="1"/>
    <col min="221" max="221" width="21.42578125" style="3" customWidth="1"/>
    <col min="222" max="222" width="25.140625" style="3" customWidth="1"/>
    <col min="223" max="223" width="14.42578125" style="3" customWidth="1"/>
    <col min="224" max="224" width="11.85546875" style="3" customWidth="1"/>
    <col min="225" max="225" width="16.85546875" style="3" customWidth="1"/>
    <col min="226" max="16384" width="9.140625" style="2"/>
  </cols>
  <sheetData>
    <row r="1" spans="1:225" ht="14.25" x14ac:dyDescent="0.2">
      <c r="C1" s="1" t="s">
        <v>180</v>
      </c>
    </row>
    <row r="2" spans="1:225" x14ac:dyDescent="0.2">
      <c r="C2" s="178" t="s">
        <v>251</v>
      </c>
    </row>
    <row r="3" spans="1:225" x14ac:dyDescent="0.2">
      <c r="C3" s="178"/>
    </row>
    <row r="4" spans="1:225" x14ac:dyDescent="0.2">
      <c r="A4" s="234" t="s">
        <v>0</v>
      </c>
      <c r="B4" s="217" t="s">
        <v>1</v>
      </c>
      <c r="C4" s="246" t="s">
        <v>2</v>
      </c>
      <c r="D4" s="241" t="s">
        <v>3</v>
      </c>
      <c r="E4" s="243" t="s">
        <v>4</v>
      </c>
      <c r="F4" s="243"/>
      <c r="G4" s="244" t="s">
        <v>246</v>
      </c>
      <c r="H4" s="236" t="s">
        <v>6</v>
      </c>
      <c r="I4" s="236"/>
      <c r="J4" s="236"/>
      <c r="K4" s="236"/>
      <c r="L4" s="237" t="s">
        <v>230</v>
      </c>
      <c r="M4" s="237" t="s">
        <v>231</v>
      </c>
      <c r="N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row>
    <row r="5" spans="1:225" ht="89.25" x14ac:dyDescent="0.2">
      <c r="A5" s="234"/>
      <c r="B5" s="219"/>
      <c r="C5" s="247"/>
      <c r="D5" s="242"/>
      <c r="E5" s="151" t="s">
        <v>7</v>
      </c>
      <c r="F5" s="151" t="s">
        <v>8</v>
      </c>
      <c r="G5" s="245"/>
      <c r="H5" s="8" t="s">
        <v>9</v>
      </c>
      <c r="I5" s="8" t="s">
        <v>245</v>
      </c>
      <c r="J5" s="8" t="s">
        <v>11</v>
      </c>
      <c r="K5" s="8" t="s">
        <v>181</v>
      </c>
      <c r="L5" s="238"/>
      <c r="M5" s="238"/>
      <c r="N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row>
    <row r="6" spans="1:225" x14ac:dyDescent="0.2">
      <c r="A6" s="146">
        <v>1</v>
      </c>
      <c r="B6" s="145">
        <v>2</v>
      </c>
      <c r="C6" s="150">
        <v>3</v>
      </c>
      <c r="D6" s="147">
        <v>4</v>
      </c>
      <c r="E6" s="151">
        <v>5</v>
      </c>
      <c r="F6" s="151">
        <v>6</v>
      </c>
      <c r="G6" s="149">
        <v>7</v>
      </c>
      <c r="H6" s="8">
        <v>8</v>
      </c>
      <c r="I6" s="8">
        <v>9</v>
      </c>
      <c r="J6" s="8">
        <v>10</v>
      </c>
      <c r="K6" s="20">
        <v>11</v>
      </c>
      <c r="L6" s="20">
        <v>12</v>
      </c>
      <c r="M6" s="13">
        <v>13</v>
      </c>
      <c r="N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row>
    <row r="7" spans="1:225" x14ac:dyDescent="0.2">
      <c r="A7" s="239" t="s">
        <v>12</v>
      </c>
      <c r="B7" s="239"/>
      <c r="C7" s="239"/>
      <c r="D7" s="10">
        <f>D8+D12+D18+D21</f>
        <v>46131.9</v>
      </c>
      <c r="E7" s="10">
        <f>E8+E12+E18+E21</f>
        <v>225</v>
      </c>
      <c r="F7" s="10">
        <f>F8+F12+F18+F21</f>
        <v>33</v>
      </c>
      <c r="G7" s="11"/>
      <c r="H7" s="12"/>
      <c r="I7" s="13"/>
      <c r="J7" s="12"/>
      <c r="K7" s="12"/>
      <c r="L7" s="180"/>
      <c r="M7" s="13"/>
      <c r="N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row>
    <row r="8" spans="1:225" x14ac:dyDescent="0.2">
      <c r="A8" s="240" t="s">
        <v>13</v>
      </c>
      <c r="B8" s="240"/>
      <c r="C8" s="146"/>
      <c r="D8" s="15">
        <f>SUM(D9:D11)</f>
        <v>8521.2999999999993</v>
      </c>
      <c r="E8" s="15">
        <f>SUM(E9:E11)</f>
        <v>40</v>
      </c>
      <c r="F8" s="15">
        <f>SUM(F9:F11)</f>
        <v>0</v>
      </c>
      <c r="G8" s="11"/>
      <c r="H8" s="12"/>
      <c r="I8" s="12"/>
      <c r="J8" s="12"/>
      <c r="K8" s="12"/>
      <c r="L8" s="180"/>
      <c r="M8" s="13"/>
      <c r="N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row>
    <row r="9" spans="1:225" ht="25.5" x14ac:dyDescent="0.2">
      <c r="A9" s="146">
        <v>1</v>
      </c>
      <c r="B9" s="145" t="s">
        <v>14</v>
      </c>
      <c r="C9" s="18" t="s">
        <v>247</v>
      </c>
      <c r="D9" s="28">
        <v>1195.3</v>
      </c>
      <c r="E9" s="26">
        <v>12</v>
      </c>
      <c r="F9" s="26">
        <v>0</v>
      </c>
      <c r="G9" s="20" t="s">
        <v>19</v>
      </c>
      <c r="H9" s="20"/>
      <c r="I9" s="143">
        <v>43036</v>
      </c>
      <c r="J9" s="20"/>
      <c r="K9" s="20"/>
      <c r="L9" s="181"/>
      <c r="M9" s="210" t="s">
        <v>324</v>
      </c>
    </row>
    <row r="10" spans="1:225" ht="25.5" x14ac:dyDescent="0.2">
      <c r="A10" s="146">
        <v>2</v>
      </c>
      <c r="B10" s="145" t="s">
        <v>17</v>
      </c>
      <c r="C10" s="50" t="s">
        <v>248</v>
      </c>
      <c r="D10" s="26">
        <v>3778</v>
      </c>
      <c r="E10" s="26">
        <v>16</v>
      </c>
      <c r="F10" s="26">
        <v>0</v>
      </c>
      <c r="G10" s="20" t="s">
        <v>19</v>
      </c>
      <c r="H10" s="20" t="s">
        <v>182</v>
      </c>
      <c r="I10" s="20"/>
      <c r="J10" s="141"/>
      <c r="K10" s="141"/>
      <c r="L10" s="181"/>
      <c r="M10" s="166" t="s">
        <v>263</v>
      </c>
    </row>
    <row r="11" spans="1:225" ht="38.25" x14ac:dyDescent="0.2">
      <c r="A11" s="146">
        <v>3</v>
      </c>
      <c r="B11" s="145" t="s">
        <v>20</v>
      </c>
      <c r="C11" s="21" t="s">
        <v>21</v>
      </c>
      <c r="D11" s="22">
        <v>3548</v>
      </c>
      <c r="E11" s="23">
        <v>12</v>
      </c>
      <c r="F11" s="23">
        <v>0</v>
      </c>
      <c r="G11" s="20" t="s">
        <v>19</v>
      </c>
      <c r="H11" s="20"/>
      <c r="I11" s="140" t="s">
        <v>192</v>
      </c>
      <c r="J11" s="20"/>
      <c r="K11" s="20"/>
      <c r="L11" s="181"/>
      <c r="M11" s="166" t="s">
        <v>264</v>
      </c>
    </row>
    <row r="12" spans="1:225" x14ac:dyDescent="0.2">
      <c r="A12" s="223" t="s">
        <v>22</v>
      </c>
      <c r="B12" s="223"/>
      <c r="C12" s="24"/>
      <c r="D12" s="25">
        <f>SUM(D13:D17)</f>
        <v>10449.1</v>
      </c>
      <c r="E12" s="25">
        <f>SUM(E13:E17)</f>
        <v>62</v>
      </c>
      <c r="F12" s="25">
        <f>SUM(F13:F17)</f>
        <v>22</v>
      </c>
      <c r="G12" s="11"/>
      <c r="H12" s="11"/>
      <c r="I12" s="11"/>
      <c r="J12" s="11"/>
      <c r="K12" s="11"/>
      <c r="L12" s="180"/>
      <c r="M12" s="13"/>
      <c r="N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row>
    <row r="13" spans="1:225" ht="25.5" x14ac:dyDescent="0.2">
      <c r="A13" s="217">
        <v>1</v>
      </c>
      <c r="B13" s="217" t="s">
        <v>23</v>
      </c>
      <c r="C13" s="21" t="s">
        <v>24</v>
      </c>
      <c r="D13" s="28">
        <v>4304.2</v>
      </c>
      <c r="E13" s="26">
        <v>26</v>
      </c>
      <c r="F13" s="26">
        <v>10</v>
      </c>
      <c r="G13" s="20" t="s">
        <v>19</v>
      </c>
      <c r="H13" s="20" t="s">
        <v>182</v>
      </c>
      <c r="I13" s="20"/>
      <c r="J13" s="20"/>
      <c r="K13" s="20"/>
      <c r="L13" s="181"/>
      <c r="M13" s="269" t="s">
        <v>265</v>
      </c>
    </row>
    <row r="14" spans="1:225" ht="25.5" x14ac:dyDescent="0.2">
      <c r="A14" s="218"/>
      <c r="B14" s="218"/>
      <c r="C14" s="27" t="s">
        <v>25</v>
      </c>
      <c r="D14" s="2">
        <v>719.5</v>
      </c>
      <c r="E14" s="26"/>
      <c r="F14" s="26"/>
      <c r="G14" s="20"/>
      <c r="H14" s="20" t="s">
        <v>182</v>
      </c>
      <c r="I14" s="20"/>
      <c r="J14" s="20"/>
      <c r="K14" s="20"/>
      <c r="L14" s="181"/>
      <c r="M14" s="213"/>
    </row>
    <row r="15" spans="1:225" ht="41.25" customHeight="1" x14ac:dyDescent="0.2">
      <c r="A15" s="218"/>
      <c r="B15" s="218"/>
      <c r="C15" s="27" t="s">
        <v>25</v>
      </c>
      <c r="D15" s="28">
        <v>75.8</v>
      </c>
      <c r="E15" s="26"/>
      <c r="F15" s="26"/>
      <c r="G15" s="20"/>
      <c r="H15" s="20"/>
      <c r="I15" s="166" t="s">
        <v>242</v>
      </c>
      <c r="J15" s="20"/>
      <c r="L15" s="182"/>
      <c r="M15" s="213"/>
    </row>
    <row r="16" spans="1:225" ht="60" x14ac:dyDescent="0.2">
      <c r="A16" s="219"/>
      <c r="B16" s="219"/>
      <c r="C16" s="27" t="s">
        <v>200</v>
      </c>
      <c r="D16" s="28">
        <v>500.6</v>
      </c>
      <c r="E16" s="26">
        <v>6</v>
      </c>
      <c r="F16" s="26"/>
      <c r="G16" s="20" t="s">
        <v>19</v>
      </c>
      <c r="H16" s="20"/>
      <c r="I16" s="20"/>
      <c r="J16" s="20"/>
      <c r="K16" s="154" t="s">
        <v>243</v>
      </c>
      <c r="L16" s="183"/>
      <c r="M16" s="214"/>
    </row>
    <row r="17" spans="1:13" ht="25.5" x14ac:dyDescent="0.2">
      <c r="A17" s="146">
        <v>2</v>
      </c>
      <c r="B17" s="146" t="s">
        <v>26</v>
      </c>
      <c r="C17" s="21" t="s">
        <v>27</v>
      </c>
      <c r="D17" s="28">
        <v>4849</v>
      </c>
      <c r="E17" s="26">
        <v>30</v>
      </c>
      <c r="F17" s="26">
        <v>12</v>
      </c>
      <c r="G17" s="20" t="s">
        <v>19</v>
      </c>
      <c r="H17" s="152" t="s">
        <v>182</v>
      </c>
      <c r="I17" s="140"/>
      <c r="J17" s="20"/>
      <c r="K17" s="20"/>
      <c r="L17" s="181"/>
      <c r="M17" s="210" t="s">
        <v>323</v>
      </c>
    </row>
    <row r="18" spans="1:13" x14ac:dyDescent="0.2">
      <c r="A18" s="220" t="s">
        <v>28</v>
      </c>
      <c r="B18" s="220"/>
      <c r="C18" s="29"/>
      <c r="D18" s="30">
        <f>SUM(D19:D20)</f>
        <v>18772.5</v>
      </c>
      <c r="E18" s="30">
        <f>SUM(E19:E20)</f>
        <v>87</v>
      </c>
      <c r="F18" s="30">
        <f>SUM(F19:F20)</f>
        <v>3</v>
      </c>
      <c r="G18" s="20"/>
      <c r="H18" s="20"/>
      <c r="I18" s="20"/>
      <c r="J18" s="20"/>
      <c r="K18" s="20"/>
      <c r="L18" s="181"/>
      <c r="M18" s="13"/>
    </row>
    <row r="19" spans="1:13" ht="25.5" x14ac:dyDescent="0.2">
      <c r="A19" s="16">
        <v>1</v>
      </c>
      <c r="B19" s="16" t="s">
        <v>29</v>
      </c>
      <c r="C19" s="16" t="s">
        <v>30</v>
      </c>
      <c r="D19" s="31">
        <v>6293.5</v>
      </c>
      <c r="E19" s="32">
        <v>36</v>
      </c>
      <c r="F19" s="32">
        <v>3</v>
      </c>
      <c r="G19" s="20" t="s">
        <v>19</v>
      </c>
      <c r="H19" s="20"/>
      <c r="I19" s="139" t="s">
        <v>213</v>
      </c>
      <c r="J19" s="20"/>
      <c r="K19" s="20"/>
      <c r="L19" s="181"/>
      <c r="M19" s="210" t="s">
        <v>266</v>
      </c>
    </row>
    <row r="20" spans="1:13" ht="38.25" x14ac:dyDescent="0.2">
      <c r="A20" s="13">
        <v>2</v>
      </c>
      <c r="B20" s="13" t="s">
        <v>31</v>
      </c>
      <c r="C20" s="8" t="s">
        <v>32</v>
      </c>
      <c r="D20" s="33">
        <v>12479</v>
      </c>
      <c r="E20" s="33">
        <f>36+15</f>
        <v>51</v>
      </c>
      <c r="F20" s="34">
        <v>0</v>
      </c>
      <c r="G20" s="20" t="s">
        <v>19</v>
      </c>
      <c r="H20" s="20"/>
      <c r="I20" s="20">
        <v>2017</v>
      </c>
      <c r="J20" s="20"/>
      <c r="K20" s="20"/>
      <c r="L20" s="181"/>
      <c r="M20" s="210" t="s">
        <v>267</v>
      </c>
    </row>
    <row r="21" spans="1:13" x14ac:dyDescent="0.2">
      <c r="A21" s="220" t="s">
        <v>33</v>
      </c>
      <c r="B21" s="220"/>
      <c r="C21" s="29"/>
      <c r="D21" s="30">
        <f>D22</f>
        <v>8389</v>
      </c>
      <c r="E21" s="35">
        <f>E22</f>
        <v>36</v>
      </c>
      <c r="F21" s="35">
        <f>F22</f>
        <v>8</v>
      </c>
      <c r="G21" s="20"/>
      <c r="H21" s="20"/>
      <c r="I21" s="20"/>
      <c r="J21" s="20"/>
      <c r="K21" s="20"/>
      <c r="L21" s="181"/>
      <c r="M21" s="13"/>
    </row>
    <row r="22" spans="1:13" x14ac:dyDescent="0.2">
      <c r="A22" s="36">
        <v>1</v>
      </c>
      <c r="B22" s="37" t="s">
        <v>34</v>
      </c>
      <c r="C22" s="37" t="s">
        <v>35</v>
      </c>
      <c r="D22" s="33">
        <v>8389</v>
      </c>
      <c r="E22" s="33">
        <v>36</v>
      </c>
      <c r="F22" s="33">
        <f>44-E22</f>
        <v>8</v>
      </c>
      <c r="G22" s="20" t="s">
        <v>19</v>
      </c>
      <c r="H22" s="20"/>
      <c r="I22" s="20"/>
      <c r="J22" s="20"/>
      <c r="K22" s="20"/>
      <c r="L22" s="181"/>
      <c r="M22" s="13"/>
    </row>
    <row r="23" spans="1:13" x14ac:dyDescent="0.2">
      <c r="A23" s="233" t="s">
        <v>36</v>
      </c>
      <c r="B23" s="233"/>
      <c r="C23" s="233"/>
      <c r="D23" s="38">
        <f>D24+D28+D32</f>
        <v>16318.599999999999</v>
      </c>
      <c r="E23" s="39">
        <f>E24+E28+E32</f>
        <v>103</v>
      </c>
      <c r="F23" s="39">
        <f>F24+F28+F32</f>
        <v>7</v>
      </c>
      <c r="G23" s="20"/>
      <c r="H23" s="20"/>
      <c r="I23" s="20"/>
      <c r="J23" s="20"/>
      <c r="K23" s="20"/>
      <c r="L23" s="181"/>
      <c r="M23" s="13"/>
    </row>
    <row r="24" spans="1:13" x14ac:dyDescent="0.2">
      <c r="A24" s="223" t="s">
        <v>13</v>
      </c>
      <c r="B24" s="223"/>
      <c r="C24" s="144"/>
      <c r="D24" s="41">
        <f>SUM(D25:D27)</f>
        <v>3504</v>
      </c>
      <c r="E24" s="41">
        <f>E25+E34+E26</f>
        <v>20</v>
      </c>
      <c r="F24" s="41">
        <f>F25+F34+F26</f>
        <v>0</v>
      </c>
      <c r="G24" s="20"/>
      <c r="H24" s="20"/>
      <c r="I24" s="20"/>
      <c r="J24" s="20"/>
      <c r="K24" s="20"/>
      <c r="L24" s="181"/>
      <c r="M24" s="13"/>
    </row>
    <row r="25" spans="1:13" ht="25.5" x14ac:dyDescent="0.2">
      <c r="A25" s="146">
        <v>1</v>
      </c>
      <c r="B25" s="156" t="s">
        <v>37</v>
      </c>
      <c r="C25" s="151" t="s">
        <v>38</v>
      </c>
      <c r="D25" s="26">
        <v>1080</v>
      </c>
      <c r="E25" s="26">
        <v>10</v>
      </c>
      <c r="F25" s="26"/>
      <c r="G25" s="20" t="s">
        <v>19</v>
      </c>
      <c r="H25" s="20" t="s">
        <v>182</v>
      </c>
      <c r="I25" s="20"/>
      <c r="J25" s="20"/>
      <c r="K25" s="20"/>
      <c r="L25" s="181"/>
      <c r="M25" s="166" t="s">
        <v>268</v>
      </c>
    </row>
    <row r="26" spans="1:13" ht="25.5" x14ac:dyDescent="0.2">
      <c r="A26" s="146">
        <v>2</v>
      </c>
      <c r="B26" s="157" t="s">
        <v>39</v>
      </c>
      <c r="C26" s="43" t="s">
        <v>40</v>
      </c>
      <c r="D26" s="44">
        <v>1224</v>
      </c>
      <c r="E26" s="26">
        <v>6</v>
      </c>
      <c r="F26" s="26"/>
      <c r="G26" s="8" t="s">
        <v>19</v>
      </c>
      <c r="H26" s="20"/>
      <c r="I26" s="140" t="s">
        <v>211</v>
      </c>
      <c r="J26" s="20"/>
      <c r="K26" s="20"/>
      <c r="L26" s="181"/>
      <c r="M26" s="166" t="s">
        <v>269</v>
      </c>
    </row>
    <row r="27" spans="1:13" ht="63.75" x14ac:dyDescent="0.2">
      <c r="A27" s="146">
        <v>3</v>
      </c>
      <c r="B27" s="157" t="s">
        <v>41</v>
      </c>
      <c r="C27" s="169" t="s">
        <v>42</v>
      </c>
      <c r="D27" s="44">
        <v>1200</v>
      </c>
      <c r="E27" s="26">
        <v>9</v>
      </c>
      <c r="F27" s="26"/>
      <c r="G27" s="8"/>
      <c r="H27" s="20"/>
      <c r="I27" s="20"/>
      <c r="J27" s="8" t="s">
        <v>195</v>
      </c>
      <c r="L27" s="181"/>
      <c r="M27" s="166" t="s">
        <v>270</v>
      </c>
    </row>
    <row r="28" spans="1:13" x14ac:dyDescent="0.2">
      <c r="A28" s="223" t="s">
        <v>22</v>
      </c>
      <c r="B28" s="223"/>
      <c r="C28" s="29"/>
      <c r="D28" s="45">
        <f>D29+D30+D31</f>
        <v>9700.7999999999993</v>
      </c>
      <c r="E28" s="41">
        <f>E29+E30+E31</f>
        <v>60</v>
      </c>
      <c r="F28" s="41">
        <f>F29+F30+F31</f>
        <v>4</v>
      </c>
      <c r="G28" s="20"/>
      <c r="H28" s="20"/>
      <c r="I28" s="20"/>
      <c r="J28" s="20"/>
      <c r="K28" s="20"/>
      <c r="L28" s="181"/>
      <c r="M28" s="13"/>
    </row>
    <row r="29" spans="1:13" ht="38.25" x14ac:dyDescent="0.2">
      <c r="A29" s="146">
        <v>1</v>
      </c>
      <c r="B29" s="148" t="s">
        <v>43</v>
      </c>
      <c r="C29" s="151" t="s">
        <v>44</v>
      </c>
      <c r="D29" s="26">
        <v>1860</v>
      </c>
      <c r="E29" s="26">
        <v>30</v>
      </c>
      <c r="F29" s="26">
        <v>4</v>
      </c>
      <c r="G29" s="20" t="s">
        <v>19</v>
      </c>
      <c r="H29" s="20"/>
      <c r="I29" s="20"/>
      <c r="J29" s="20" t="s">
        <v>182</v>
      </c>
      <c r="K29" s="20"/>
      <c r="L29" s="181"/>
      <c r="M29" s="166" t="s">
        <v>271</v>
      </c>
    </row>
    <row r="30" spans="1:13" ht="38.25" x14ac:dyDescent="0.2">
      <c r="A30" s="234">
        <v>2</v>
      </c>
      <c r="B30" s="235" t="s">
        <v>45</v>
      </c>
      <c r="C30" s="48" t="s">
        <v>46</v>
      </c>
      <c r="D30" s="49">
        <v>1350.5</v>
      </c>
      <c r="E30" s="221">
        <v>30</v>
      </c>
      <c r="F30" s="221">
        <v>0</v>
      </c>
      <c r="G30" s="212" t="s">
        <v>19</v>
      </c>
      <c r="H30" s="20" t="s">
        <v>182</v>
      </c>
      <c r="I30" s="20"/>
      <c r="J30" s="20"/>
      <c r="K30" s="20"/>
      <c r="L30" s="181"/>
      <c r="M30" s="269" t="s">
        <v>272</v>
      </c>
    </row>
    <row r="31" spans="1:13" ht="38.25" x14ac:dyDescent="0.2">
      <c r="A31" s="234"/>
      <c r="B31" s="235"/>
      <c r="C31" s="48" t="s">
        <v>47</v>
      </c>
      <c r="D31" s="49">
        <v>6490.3</v>
      </c>
      <c r="E31" s="222"/>
      <c r="F31" s="222"/>
      <c r="G31" s="214"/>
      <c r="H31" s="20" t="s">
        <v>182</v>
      </c>
      <c r="I31" s="20"/>
      <c r="J31" s="20"/>
      <c r="K31" s="20"/>
      <c r="L31" s="181"/>
      <c r="M31" s="214"/>
    </row>
    <row r="32" spans="1:13" x14ac:dyDescent="0.2">
      <c r="A32" s="220" t="s">
        <v>28</v>
      </c>
      <c r="B32" s="220"/>
      <c r="C32" s="29"/>
      <c r="D32" s="45">
        <f>SUM(D33:D34)</f>
        <v>3113.7999999999997</v>
      </c>
      <c r="E32" s="41">
        <f>E33+E34</f>
        <v>23</v>
      </c>
      <c r="F32" s="41">
        <f>F33+F34</f>
        <v>3</v>
      </c>
      <c r="G32" s="20"/>
      <c r="H32" s="20"/>
      <c r="I32" s="20"/>
      <c r="J32" s="20"/>
      <c r="K32" s="20"/>
      <c r="L32" s="181"/>
      <c r="M32" s="13"/>
    </row>
    <row r="33" spans="1:13" ht="36" x14ac:dyDescent="0.2">
      <c r="A33" s="224">
        <v>1</v>
      </c>
      <c r="B33" s="184" t="s">
        <v>48</v>
      </c>
      <c r="C33" s="96" t="s">
        <v>274</v>
      </c>
      <c r="D33" s="28">
        <v>2853.6</v>
      </c>
      <c r="E33" s="26">
        <v>19</v>
      </c>
      <c r="F33" s="26">
        <v>3</v>
      </c>
      <c r="G33" s="20" t="s">
        <v>19</v>
      </c>
      <c r="H33" s="20" t="s">
        <v>182</v>
      </c>
      <c r="I33" s="20"/>
      <c r="J33" s="20"/>
      <c r="K33" s="20"/>
      <c r="L33" s="181"/>
      <c r="M33" s="166" t="s">
        <v>273</v>
      </c>
    </row>
    <row r="34" spans="1:13" ht="48" x14ac:dyDescent="0.2">
      <c r="A34" s="225"/>
      <c r="B34" s="89" t="s">
        <v>50</v>
      </c>
      <c r="C34" s="89" t="s">
        <v>51</v>
      </c>
      <c r="D34" s="22">
        <v>260.2</v>
      </c>
      <c r="E34" s="26">
        <v>4</v>
      </c>
      <c r="F34" s="26"/>
      <c r="G34" s="20" t="s">
        <v>19</v>
      </c>
      <c r="H34" s="20" t="s">
        <v>182</v>
      </c>
      <c r="I34" s="20"/>
      <c r="J34" s="20"/>
      <c r="K34" s="154" t="s">
        <v>250</v>
      </c>
      <c r="L34" s="183"/>
      <c r="M34" s="166" t="s">
        <v>270</v>
      </c>
    </row>
    <row r="35" spans="1:13" x14ac:dyDescent="0.2">
      <c r="A35" s="232" t="s">
        <v>52</v>
      </c>
      <c r="B35" s="232"/>
      <c r="C35" s="232"/>
      <c r="D35" s="51">
        <f>D36+D39+D43</f>
        <v>29952.400000000001</v>
      </c>
      <c r="E35" s="52">
        <f>E36+E39+E43</f>
        <v>145</v>
      </c>
      <c r="F35" s="51">
        <f>F36+F39+F43</f>
        <v>41</v>
      </c>
      <c r="G35" s="20"/>
      <c r="H35" s="20"/>
      <c r="I35" s="20"/>
      <c r="J35" s="20"/>
      <c r="K35" s="20"/>
      <c r="L35" s="181"/>
      <c r="M35" s="13"/>
    </row>
    <row r="36" spans="1:13" x14ac:dyDescent="0.2">
      <c r="A36" s="223" t="s">
        <v>13</v>
      </c>
      <c r="B36" s="223"/>
      <c r="C36" s="29"/>
      <c r="D36" s="53">
        <f>SUM(D37:D38)</f>
        <v>2748.1</v>
      </c>
      <c r="E36" s="54">
        <f>E37</f>
        <v>12</v>
      </c>
      <c r="F36" s="53"/>
      <c r="G36" s="20"/>
      <c r="H36" s="20"/>
      <c r="I36" s="20"/>
      <c r="J36" s="20"/>
      <c r="K36" s="20"/>
      <c r="L36" s="181"/>
      <c r="M36" s="13"/>
    </row>
    <row r="37" spans="1:13" ht="36" x14ac:dyDescent="0.2">
      <c r="A37" s="163">
        <v>1</v>
      </c>
      <c r="B37" s="185" t="s">
        <v>53</v>
      </c>
      <c r="C37" s="186" t="s">
        <v>54</v>
      </c>
      <c r="D37" s="57">
        <v>2558</v>
      </c>
      <c r="E37" s="57">
        <v>12</v>
      </c>
      <c r="F37" s="57"/>
      <c r="G37" s="20" t="s">
        <v>19</v>
      </c>
      <c r="H37" s="20"/>
      <c r="I37" s="140" t="s">
        <v>199</v>
      </c>
      <c r="J37" s="20"/>
      <c r="K37" s="20"/>
      <c r="L37" s="181"/>
      <c r="M37" s="166" t="s">
        <v>275</v>
      </c>
    </row>
    <row r="38" spans="1:13" ht="36" x14ac:dyDescent="0.2">
      <c r="A38" s="24">
        <v>2</v>
      </c>
      <c r="B38" s="187" t="s">
        <v>55</v>
      </c>
      <c r="C38" s="188" t="s">
        <v>56</v>
      </c>
      <c r="D38" s="60">
        <v>190.1</v>
      </c>
      <c r="E38" s="19"/>
      <c r="F38" s="61"/>
      <c r="G38" s="20"/>
      <c r="H38" s="20" t="s">
        <v>182</v>
      </c>
      <c r="I38" s="20"/>
      <c r="J38" s="20"/>
      <c r="K38" s="20"/>
      <c r="L38" s="152" t="s">
        <v>252</v>
      </c>
      <c r="M38" s="166" t="s">
        <v>276</v>
      </c>
    </row>
    <row r="39" spans="1:13" x14ac:dyDescent="0.2">
      <c r="A39" s="223" t="s">
        <v>22</v>
      </c>
      <c r="B39" s="223"/>
      <c r="C39" s="29"/>
      <c r="D39" s="45">
        <f>SUM(D40:D42)</f>
        <v>11431.6</v>
      </c>
      <c r="E39" s="41">
        <f>E40+E41+E42</f>
        <v>70</v>
      </c>
      <c r="F39" s="45">
        <f>F40+F41+F42</f>
        <v>37</v>
      </c>
      <c r="G39" s="20"/>
      <c r="H39" s="20"/>
      <c r="I39" s="20"/>
      <c r="J39" s="20"/>
      <c r="K39" s="20"/>
      <c r="L39" s="181"/>
      <c r="M39" s="13"/>
    </row>
    <row r="40" spans="1:13" ht="25.5" x14ac:dyDescent="0.2">
      <c r="A40" s="24">
        <v>1</v>
      </c>
      <c r="B40" s="158" t="s">
        <v>57</v>
      </c>
      <c r="C40" s="29" t="s">
        <v>58</v>
      </c>
      <c r="D40" s="26">
        <v>5549</v>
      </c>
      <c r="E40" s="26">
        <v>30</v>
      </c>
      <c r="F40" s="26">
        <v>25</v>
      </c>
      <c r="G40" s="20" t="s">
        <v>16</v>
      </c>
      <c r="H40" s="20" t="s">
        <v>182</v>
      </c>
      <c r="I40" s="140"/>
      <c r="J40" s="20"/>
      <c r="K40" s="20"/>
      <c r="L40" s="181"/>
      <c r="M40" s="166" t="s">
        <v>277</v>
      </c>
    </row>
    <row r="41" spans="1:13" x14ac:dyDescent="0.2">
      <c r="A41" s="224">
        <v>2</v>
      </c>
      <c r="B41" s="226" t="s">
        <v>53</v>
      </c>
      <c r="C41" s="249" t="s">
        <v>59</v>
      </c>
      <c r="D41" s="28">
        <v>5171.6000000000004</v>
      </c>
      <c r="E41" s="230">
        <v>40</v>
      </c>
      <c r="F41" s="228">
        <v>12</v>
      </c>
      <c r="G41" s="20" t="s">
        <v>60</v>
      </c>
      <c r="H41" s="20"/>
      <c r="I41" s="20"/>
      <c r="J41" s="20" t="s">
        <v>194</v>
      </c>
      <c r="K41" s="20"/>
      <c r="L41" s="181"/>
      <c r="M41" s="269" t="s">
        <v>278</v>
      </c>
    </row>
    <row r="42" spans="1:13" x14ac:dyDescent="0.2">
      <c r="A42" s="225"/>
      <c r="B42" s="227"/>
      <c r="C42" s="250"/>
      <c r="D42" s="26">
        <v>711</v>
      </c>
      <c r="E42" s="231"/>
      <c r="F42" s="229"/>
      <c r="G42" s="20" t="s">
        <v>61</v>
      </c>
      <c r="H42" s="20"/>
      <c r="I42" s="20"/>
      <c r="J42" s="20" t="s">
        <v>194</v>
      </c>
      <c r="K42" s="20"/>
      <c r="L42" s="181"/>
      <c r="M42" s="214"/>
    </row>
    <row r="43" spans="1:13" x14ac:dyDescent="0.2">
      <c r="A43" s="220" t="s">
        <v>28</v>
      </c>
      <c r="B43" s="220"/>
      <c r="C43" s="29"/>
      <c r="D43" s="45">
        <f>SUM(D44:D45)</f>
        <v>15772.7</v>
      </c>
      <c r="E43" s="54">
        <f>E44+E45</f>
        <v>63</v>
      </c>
      <c r="F43" s="53">
        <f>F44+F45</f>
        <v>4</v>
      </c>
      <c r="G43" s="20"/>
      <c r="H43" s="20"/>
      <c r="I43" s="20"/>
      <c r="J43" s="20"/>
      <c r="K43" s="20"/>
      <c r="L43" s="181"/>
      <c r="M43" s="13"/>
    </row>
    <row r="44" spans="1:13" ht="25.5" x14ac:dyDescent="0.2">
      <c r="A44" s="97">
        <v>1</v>
      </c>
      <c r="B44" s="97" t="s">
        <v>53</v>
      </c>
      <c r="C44" s="97" t="s">
        <v>62</v>
      </c>
      <c r="D44" s="62">
        <v>4248.5</v>
      </c>
      <c r="E44" s="19">
        <v>27</v>
      </c>
      <c r="F44" s="19">
        <v>0</v>
      </c>
      <c r="G44" s="20" t="s">
        <v>19</v>
      </c>
      <c r="H44" s="20" t="s">
        <v>182</v>
      </c>
      <c r="I44" s="20"/>
      <c r="J44" s="20"/>
      <c r="K44" s="20"/>
      <c r="L44" s="181"/>
      <c r="M44" s="166" t="s">
        <v>279</v>
      </c>
    </row>
    <row r="45" spans="1:13" ht="25.5" x14ac:dyDescent="0.2">
      <c r="A45" s="97">
        <v>2</v>
      </c>
      <c r="B45" s="97" t="s">
        <v>63</v>
      </c>
      <c r="C45" s="29" t="s">
        <v>64</v>
      </c>
      <c r="D45" s="28">
        <v>11524.2</v>
      </c>
      <c r="E45" s="26">
        <v>36</v>
      </c>
      <c r="F45" s="26">
        <v>4</v>
      </c>
      <c r="G45" s="20" t="s">
        <v>16</v>
      </c>
      <c r="H45" s="20"/>
      <c r="I45" s="140" t="s">
        <v>185</v>
      </c>
      <c r="J45" s="20"/>
      <c r="K45" s="20"/>
      <c r="L45" s="181"/>
      <c r="M45" s="166" t="s">
        <v>280</v>
      </c>
    </row>
    <row r="46" spans="1:13" x14ac:dyDescent="0.2">
      <c r="A46" s="248" t="s">
        <v>65</v>
      </c>
      <c r="B46" s="248"/>
      <c r="C46" s="248"/>
      <c r="D46" s="63">
        <f>D47+D51+D53+D56</f>
        <v>29698.400000000001</v>
      </c>
      <c r="E46" s="64">
        <f>E47+E51+E53+E56</f>
        <v>96</v>
      </c>
      <c r="F46" s="64">
        <f>F47+F51+F53+F56</f>
        <v>0</v>
      </c>
      <c r="G46" s="20"/>
      <c r="H46" s="20"/>
      <c r="I46" s="20"/>
      <c r="J46" s="20"/>
      <c r="K46" s="20"/>
      <c r="L46" s="181"/>
      <c r="M46" s="13"/>
    </row>
    <row r="47" spans="1:13" x14ac:dyDescent="0.2">
      <c r="A47" s="223" t="s">
        <v>13</v>
      </c>
      <c r="B47" s="223"/>
      <c r="C47" s="162"/>
      <c r="D47" s="30">
        <f>SUM(D48:D50)</f>
        <v>4125.5</v>
      </c>
      <c r="E47" s="35">
        <f>E48</f>
        <v>11</v>
      </c>
      <c r="F47" s="66">
        <f>F48</f>
        <v>0</v>
      </c>
      <c r="G47" s="20"/>
      <c r="H47" s="20"/>
      <c r="I47" s="20"/>
      <c r="J47" s="20"/>
      <c r="K47" s="20"/>
      <c r="L47" s="181"/>
      <c r="M47" s="13"/>
    </row>
    <row r="48" spans="1:13" ht="25.5" x14ac:dyDescent="0.2">
      <c r="A48" s="24">
        <v>1</v>
      </c>
      <c r="B48" s="189" t="s">
        <v>66</v>
      </c>
      <c r="C48" s="190" t="s">
        <v>67</v>
      </c>
      <c r="D48" s="62">
        <v>3580</v>
      </c>
      <c r="E48" s="19">
        <v>11</v>
      </c>
      <c r="F48" s="61"/>
      <c r="G48" s="20" t="s">
        <v>146</v>
      </c>
      <c r="H48" s="20" t="s">
        <v>182</v>
      </c>
      <c r="I48" s="20"/>
      <c r="J48" s="20"/>
      <c r="K48" s="20"/>
      <c r="L48" s="181"/>
      <c r="M48" s="166" t="s">
        <v>281</v>
      </c>
    </row>
    <row r="49" spans="1:13" ht="36" x14ac:dyDescent="0.2">
      <c r="A49" s="24">
        <v>2</v>
      </c>
      <c r="B49" s="187" t="s">
        <v>68</v>
      </c>
      <c r="C49" s="188" t="s">
        <v>69</v>
      </c>
      <c r="D49" s="62">
        <v>338.2</v>
      </c>
      <c r="E49" s="19"/>
      <c r="F49" s="61"/>
      <c r="G49" s="20"/>
      <c r="H49" s="20" t="s">
        <v>182</v>
      </c>
      <c r="I49" s="20"/>
      <c r="J49" s="20"/>
      <c r="L49" s="152" t="s">
        <v>252</v>
      </c>
      <c r="M49" s="273" t="s">
        <v>276</v>
      </c>
    </row>
    <row r="50" spans="1:13" ht="36" x14ac:dyDescent="0.2">
      <c r="A50" s="24">
        <v>3</v>
      </c>
      <c r="B50" s="187" t="s">
        <v>70</v>
      </c>
      <c r="C50" s="188" t="s">
        <v>71</v>
      </c>
      <c r="D50" s="60">
        <v>207.3</v>
      </c>
      <c r="E50" s="19"/>
      <c r="F50" s="61"/>
      <c r="G50" s="20"/>
      <c r="H50" s="20" t="s">
        <v>182</v>
      </c>
      <c r="I50" s="20"/>
      <c r="J50" s="20"/>
      <c r="L50" s="152" t="s">
        <v>252</v>
      </c>
      <c r="M50" s="214"/>
    </row>
    <row r="51" spans="1:13" x14ac:dyDescent="0.2">
      <c r="A51" s="223" t="s">
        <v>22</v>
      </c>
      <c r="B51" s="223"/>
      <c r="C51" s="162"/>
      <c r="D51" s="30">
        <f>D52</f>
        <v>1727.2</v>
      </c>
      <c r="E51" s="35">
        <f>E52</f>
        <v>16</v>
      </c>
      <c r="F51" s="66">
        <f>F52</f>
        <v>0</v>
      </c>
      <c r="G51" s="20"/>
      <c r="H51" s="20"/>
      <c r="I51" s="20"/>
      <c r="J51" s="20"/>
      <c r="K51" s="20"/>
      <c r="L51" s="181"/>
      <c r="M51" s="13"/>
    </row>
    <row r="52" spans="1:13" ht="25.5" x14ac:dyDescent="0.2">
      <c r="A52" s="97">
        <v>1</v>
      </c>
      <c r="B52" s="97" t="s">
        <v>72</v>
      </c>
      <c r="C52" s="96" t="s">
        <v>73</v>
      </c>
      <c r="D52" s="68">
        <v>1727.2</v>
      </c>
      <c r="E52" s="69">
        <v>16</v>
      </c>
      <c r="F52" s="70">
        <v>0</v>
      </c>
      <c r="G52" s="20" t="s">
        <v>60</v>
      </c>
      <c r="H52" s="20"/>
      <c r="I52" s="140" t="s">
        <v>210</v>
      </c>
      <c r="J52" s="20"/>
      <c r="K52" s="20"/>
      <c r="L52" s="181"/>
      <c r="M52" s="166" t="s">
        <v>282</v>
      </c>
    </row>
    <row r="53" spans="1:13" x14ac:dyDescent="0.2">
      <c r="A53" s="220" t="s">
        <v>28</v>
      </c>
      <c r="B53" s="220"/>
      <c r="C53" s="162"/>
      <c r="D53" s="30">
        <f>SUM(D54:D55)</f>
        <v>11799.7</v>
      </c>
      <c r="E53" s="35">
        <f>E54</f>
        <v>35</v>
      </c>
      <c r="F53" s="66">
        <f>F54</f>
        <v>0</v>
      </c>
      <c r="G53" s="20"/>
      <c r="H53" s="20"/>
      <c r="I53" s="20"/>
      <c r="J53" s="20"/>
      <c r="K53" s="20"/>
      <c r="L53" s="181"/>
      <c r="M53" s="13"/>
    </row>
    <row r="54" spans="1:13" ht="24.75" customHeight="1" x14ac:dyDescent="0.2">
      <c r="A54" s="224">
        <v>1</v>
      </c>
      <c r="B54" s="224" t="s">
        <v>72</v>
      </c>
      <c r="C54" s="191" t="s">
        <v>74</v>
      </c>
      <c r="D54" s="71">
        <v>10859</v>
      </c>
      <c r="E54" s="71">
        <v>35</v>
      </c>
      <c r="F54" s="211">
        <v>0</v>
      </c>
      <c r="G54" s="20" t="s">
        <v>19</v>
      </c>
      <c r="H54" s="20"/>
      <c r="I54" s="140" t="s">
        <v>204</v>
      </c>
      <c r="J54" s="20"/>
      <c r="K54" s="20"/>
      <c r="L54" s="181"/>
      <c r="M54" s="269" t="s">
        <v>283</v>
      </c>
    </row>
    <row r="55" spans="1:13" ht="69.75" customHeight="1" x14ac:dyDescent="0.2">
      <c r="A55" s="225"/>
      <c r="B55" s="225"/>
      <c r="C55" s="192" t="s">
        <v>75</v>
      </c>
      <c r="D55" s="60">
        <v>940.7</v>
      </c>
      <c r="E55" s="71"/>
      <c r="F55" s="72"/>
      <c r="G55" s="20"/>
      <c r="H55" s="20"/>
      <c r="I55" s="20"/>
      <c r="J55" s="8" t="s">
        <v>205</v>
      </c>
      <c r="L55" s="181"/>
      <c r="M55" s="270"/>
    </row>
    <row r="56" spans="1:13" x14ac:dyDescent="0.2">
      <c r="A56" s="220" t="s">
        <v>33</v>
      </c>
      <c r="B56" s="220"/>
      <c r="C56" s="162"/>
      <c r="D56" s="30">
        <f>D57</f>
        <v>12046</v>
      </c>
      <c r="E56" s="74">
        <f>E57</f>
        <v>34</v>
      </c>
      <c r="F56" s="75">
        <f>F57</f>
        <v>0</v>
      </c>
      <c r="G56" s="20"/>
      <c r="H56" s="20"/>
      <c r="I56" s="20"/>
      <c r="J56" s="20"/>
      <c r="K56" s="20"/>
      <c r="L56" s="181"/>
      <c r="M56" s="13"/>
    </row>
    <row r="57" spans="1:13" ht="24" x14ac:dyDescent="0.2">
      <c r="A57" s="193">
        <v>1</v>
      </c>
      <c r="B57" s="191" t="s">
        <v>262</v>
      </c>
      <c r="C57" s="194" t="s">
        <v>77</v>
      </c>
      <c r="D57" s="33">
        <v>12046</v>
      </c>
      <c r="E57" s="57">
        <v>34</v>
      </c>
      <c r="F57" s="76">
        <v>0</v>
      </c>
      <c r="G57" s="20" t="s">
        <v>19</v>
      </c>
      <c r="H57" s="20"/>
      <c r="I57" s="20"/>
      <c r="J57" s="20"/>
      <c r="K57" s="20"/>
      <c r="L57" s="181"/>
      <c r="M57" s="13"/>
    </row>
    <row r="58" spans="1:13" x14ac:dyDescent="0.2">
      <c r="A58" s="252" t="s">
        <v>78</v>
      </c>
      <c r="B58" s="252"/>
      <c r="C58" s="252"/>
      <c r="D58" s="77">
        <f>D59+D65</f>
        <v>17711</v>
      </c>
      <c r="E58" s="77">
        <f>E59+E65</f>
        <v>74</v>
      </c>
      <c r="F58" s="77">
        <f>F59+F65</f>
        <v>22</v>
      </c>
      <c r="G58" s="20"/>
      <c r="H58" s="20"/>
      <c r="I58" s="20"/>
      <c r="J58" s="20"/>
      <c r="K58" s="20"/>
      <c r="L58" s="181"/>
      <c r="M58" s="13"/>
    </row>
    <row r="59" spans="1:13" x14ac:dyDescent="0.2">
      <c r="A59" s="223" t="s">
        <v>13</v>
      </c>
      <c r="B59" s="223"/>
      <c r="C59" s="162"/>
      <c r="D59" s="35">
        <f>SUM(D60:D63)</f>
        <v>11729</v>
      </c>
      <c r="E59" s="35">
        <f t="shared" ref="E59:F59" si="0">SUM(E60:E62)</f>
        <v>44</v>
      </c>
      <c r="F59" s="35">
        <f t="shared" si="0"/>
        <v>0</v>
      </c>
      <c r="G59" s="20"/>
      <c r="H59" s="20"/>
      <c r="I59" s="20"/>
      <c r="J59" s="20"/>
      <c r="K59" s="20"/>
      <c r="L59" s="181"/>
      <c r="M59" s="13"/>
    </row>
    <row r="60" spans="1:13" ht="25.5" x14ac:dyDescent="0.2">
      <c r="A60" s="24">
        <v>1</v>
      </c>
      <c r="B60" s="189" t="s">
        <v>79</v>
      </c>
      <c r="C60" s="96" t="s">
        <v>80</v>
      </c>
      <c r="D60" s="78">
        <f>[1]BC_PTCKH!D154</f>
        <v>8203.5</v>
      </c>
      <c r="E60" s="79">
        <v>20</v>
      </c>
      <c r="F60" s="80"/>
      <c r="G60" s="20" t="s">
        <v>19</v>
      </c>
      <c r="H60" s="20" t="s">
        <v>182</v>
      </c>
      <c r="I60" s="20"/>
      <c r="J60" s="20"/>
      <c r="K60" s="20"/>
      <c r="L60" s="181"/>
      <c r="M60" s="166" t="s">
        <v>284</v>
      </c>
    </row>
    <row r="61" spans="1:13" ht="25.5" x14ac:dyDescent="0.2">
      <c r="A61" s="24">
        <v>2</v>
      </c>
      <c r="B61" s="184" t="s">
        <v>81</v>
      </c>
      <c r="C61" s="195" t="s">
        <v>82</v>
      </c>
      <c r="D61" s="82">
        <v>2460</v>
      </c>
      <c r="E61" s="19">
        <v>17</v>
      </c>
      <c r="F61" s="82"/>
      <c r="G61" s="8" t="s">
        <v>83</v>
      </c>
      <c r="H61" s="20"/>
      <c r="I61" s="140" t="s">
        <v>224</v>
      </c>
      <c r="J61" s="20"/>
      <c r="K61" s="20"/>
      <c r="L61" s="181"/>
      <c r="M61" s="166" t="s">
        <v>285</v>
      </c>
    </row>
    <row r="62" spans="1:13" ht="63.75" x14ac:dyDescent="0.2">
      <c r="A62" s="24">
        <v>3</v>
      </c>
      <c r="B62" s="184" t="s">
        <v>84</v>
      </c>
      <c r="C62" s="89" t="s">
        <v>85</v>
      </c>
      <c r="D62" s="82">
        <v>950</v>
      </c>
      <c r="E62" s="19">
        <v>7</v>
      </c>
      <c r="F62" s="82"/>
      <c r="G62" s="8"/>
      <c r="H62" s="20"/>
      <c r="I62" s="20"/>
      <c r="J62" s="8" t="s">
        <v>214</v>
      </c>
      <c r="L62" s="181"/>
      <c r="M62" s="166" t="s">
        <v>276</v>
      </c>
    </row>
    <row r="63" spans="1:13" ht="36" x14ac:dyDescent="0.2">
      <c r="A63" s="24">
        <v>4</v>
      </c>
      <c r="B63" s="187" t="s">
        <v>86</v>
      </c>
      <c r="C63" s="188" t="s">
        <v>87</v>
      </c>
      <c r="D63" s="60">
        <v>115.5</v>
      </c>
      <c r="E63" s="19"/>
      <c r="F63" s="82"/>
      <c r="G63" s="8"/>
      <c r="H63" s="20" t="s">
        <v>182</v>
      </c>
      <c r="I63" s="20"/>
      <c r="J63" s="20"/>
      <c r="L63" s="152" t="s">
        <v>252</v>
      </c>
      <c r="M63" s="166" t="s">
        <v>276</v>
      </c>
    </row>
    <row r="64" spans="1:13" x14ac:dyDescent="0.2">
      <c r="A64" s="24"/>
      <c r="B64" s="184"/>
      <c r="C64" s="195"/>
      <c r="D64" s="82"/>
      <c r="E64" s="19"/>
      <c r="F64" s="82"/>
      <c r="G64" s="8"/>
      <c r="H64" s="20"/>
      <c r="I64" s="20"/>
      <c r="J64" s="20"/>
      <c r="K64" s="20"/>
      <c r="L64" s="181"/>
      <c r="M64" s="13"/>
    </row>
    <row r="65" spans="1:13" x14ac:dyDescent="0.2">
      <c r="A65" s="223" t="s">
        <v>22</v>
      </c>
      <c r="B65" s="223"/>
      <c r="C65" s="29"/>
      <c r="D65" s="41">
        <f>D66</f>
        <v>5982</v>
      </c>
      <c r="E65" s="41">
        <f>E66</f>
        <v>30</v>
      </c>
      <c r="F65" s="41">
        <f>F66</f>
        <v>22</v>
      </c>
      <c r="G65" s="20"/>
      <c r="H65" s="20"/>
      <c r="I65" s="20"/>
      <c r="J65" s="20"/>
      <c r="K65" s="20"/>
      <c r="L65" s="181"/>
      <c r="M65" s="13"/>
    </row>
    <row r="66" spans="1:13" ht="25.5" x14ac:dyDescent="0.2">
      <c r="A66" s="24">
        <v>1</v>
      </c>
      <c r="B66" s="196" t="s">
        <v>88</v>
      </c>
      <c r="C66" s="29" t="s">
        <v>89</v>
      </c>
      <c r="D66" s="26">
        <v>5982</v>
      </c>
      <c r="E66" s="26">
        <v>30</v>
      </c>
      <c r="F66" s="26">
        <v>22</v>
      </c>
      <c r="G66" s="20" t="s">
        <v>16</v>
      </c>
      <c r="H66" s="20" t="s">
        <v>182</v>
      </c>
      <c r="I66" s="20"/>
      <c r="J66" s="20"/>
      <c r="K66" s="20"/>
      <c r="L66" s="181"/>
      <c r="M66" s="166" t="s">
        <v>286</v>
      </c>
    </row>
    <row r="67" spans="1:13" s="3" customFormat="1" x14ac:dyDescent="0.2">
      <c r="A67" s="253" t="s">
        <v>92</v>
      </c>
      <c r="B67" s="253"/>
      <c r="C67" s="253"/>
      <c r="D67" s="84">
        <f>D68+D76+D79+D82</f>
        <v>55437.08</v>
      </c>
      <c r="E67" s="84">
        <f>E68+E76+E79+E82</f>
        <v>250</v>
      </c>
      <c r="F67" s="84">
        <f>F68+F76+F79+F82</f>
        <v>39</v>
      </c>
      <c r="G67" s="20"/>
      <c r="H67" s="20"/>
      <c r="I67" s="20"/>
      <c r="J67" s="20"/>
      <c r="K67" s="20"/>
      <c r="L67" s="181"/>
      <c r="M67" s="13"/>
    </row>
    <row r="68" spans="1:13" s="3" customFormat="1" x14ac:dyDescent="0.2">
      <c r="A68" s="223" t="s">
        <v>13</v>
      </c>
      <c r="B68" s="223"/>
      <c r="C68" s="29"/>
      <c r="D68" s="41">
        <f>SUM(D69:D75)</f>
        <v>12327.98</v>
      </c>
      <c r="E68" s="41">
        <f>SUM(E69:E75)</f>
        <v>70</v>
      </c>
      <c r="F68" s="41">
        <f>SUM(F69:F75)</f>
        <v>0</v>
      </c>
      <c r="G68" s="20"/>
      <c r="H68" s="20"/>
      <c r="I68" s="20"/>
      <c r="J68" s="20"/>
      <c r="K68" s="20"/>
      <c r="L68" s="181"/>
      <c r="M68" s="13"/>
    </row>
    <row r="69" spans="1:13" s="3" customFormat="1" ht="36" x14ac:dyDescent="0.2">
      <c r="A69" s="224">
        <v>1</v>
      </c>
      <c r="B69" s="224" t="s">
        <v>93</v>
      </c>
      <c r="C69" s="89" t="s">
        <v>94</v>
      </c>
      <c r="D69" s="22">
        <v>1506.4</v>
      </c>
      <c r="E69" s="23">
        <v>15</v>
      </c>
      <c r="F69" s="22"/>
      <c r="G69" s="20" t="s">
        <v>19</v>
      </c>
      <c r="H69" s="20" t="s">
        <v>182</v>
      </c>
      <c r="I69" s="20"/>
      <c r="J69" s="20"/>
      <c r="K69" s="20"/>
      <c r="L69" s="181"/>
      <c r="M69" s="272" t="s">
        <v>217</v>
      </c>
    </row>
    <row r="70" spans="1:13" s="3" customFormat="1" ht="90" x14ac:dyDescent="0.2">
      <c r="A70" s="251"/>
      <c r="B70" s="251"/>
      <c r="C70" s="131" t="s">
        <v>95</v>
      </c>
      <c r="D70" s="86">
        <v>954.9</v>
      </c>
      <c r="E70" s="87">
        <v>2</v>
      </c>
      <c r="F70" s="86"/>
      <c r="G70" s="20" t="s">
        <v>96</v>
      </c>
      <c r="H70" s="20" t="s">
        <v>182</v>
      </c>
      <c r="I70" s="20"/>
      <c r="J70" s="20"/>
      <c r="K70" s="20"/>
      <c r="L70" s="152" t="s">
        <v>244</v>
      </c>
      <c r="M70" s="271"/>
    </row>
    <row r="71" spans="1:13" s="3" customFormat="1" ht="36" x14ac:dyDescent="0.2">
      <c r="A71" s="251"/>
      <c r="B71" s="251"/>
      <c r="C71" s="89" t="s">
        <v>97</v>
      </c>
      <c r="D71" s="22">
        <v>103.2</v>
      </c>
      <c r="E71" s="23">
        <v>1</v>
      </c>
      <c r="F71" s="22"/>
      <c r="G71" s="20" t="s">
        <v>96</v>
      </c>
      <c r="H71" s="20" t="s">
        <v>182</v>
      </c>
      <c r="I71" s="20"/>
      <c r="J71" s="20"/>
      <c r="L71" s="152" t="s">
        <v>252</v>
      </c>
      <c r="M71" s="271"/>
    </row>
    <row r="72" spans="1:13" s="3" customFormat="1" ht="78.75" x14ac:dyDescent="0.2">
      <c r="A72" s="251"/>
      <c r="B72" s="251"/>
      <c r="C72" s="89" t="s">
        <v>216</v>
      </c>
      <c r="D72" s="22">
        <v>284.60000000000002</v>
      </c>
      <c r="E72" s="23">
        <v>2</v>
      </c>
      <c r="F72" s="22"/>
      <c r="G72" s="20" t="s">
        <v>96</v>
      </c>
      <c r="H72" s="20" t="s">
        <v>182</v>
      </c>
      <c r="I72" s="20"/>
      <c r="J72" s="20"/>
      <c r="K72" s="20"/>
      <c r="L72" s="152" t="s">
        <v>220</v>
      </c>
      <c r="M72" s="270"/>
    </row>
    <row r="73" spans="1:13" s="3" customFormat="1" ht="89.25" x14ac:dyDescent="0.2">
      <c r="A73" s="163">
        <v>2</v>
      </c>
      <c r="B73" s="163" t="s">
        <v>98</v>
      </c>
      <c r="C73" s="131" t="s">
        <v>99</v>
      </c>
      <c r="D73" s="142">
        <v>3278.88</v>
      </c>
      <c r="E73" s="87">
        <v>18</v>
      </c>
      <c r="F73" s="87"/>
      <c r="G73" s="8" t="s">
        <v>19</v>
      </c>
      <c r="H73" s="20"/>
      <c r="I73" s="20"/>
      <c r="J73" s="8" t="s">
        <v>197</v>
      </c>
      <c r="K73" s="13"/>
      <c r="L73" s="181"/>
      <c r="M73" s="166" t="s">
        <v>287</v>
      </c>
    </row>
    <row r="74" spans="1:13" s="3" customFormat="1" ht="89.25" x14ac:dyDescent="0.2">
      <c r="A74" s="163">
        <v>3</v>
      </c>
      <c r="B74" s="163" t="s">
        <v>100</v>
      </c>
      <c r="C74" s="131" t="s">
        <v>101</v>
      </c>
      <c r="D74" s="86">
        <v>2400</v>
      </c>
      <c r="E74" s="87">
        <v>12</v>
      </c>
      <c r="F74" s="87"/>
      <c r="G74" s="8" t="s">
        <v>19</v>
      </c>
      <c r="H74" s="20"/>
      <c r="I74" s="20"/>
      <c r="J74" s="8" t="s">
        <v>197</v>
      </c>
      <c r="K74" s="13"/>
      <c r="L74" s="181"/>
      <c r="M74" s="166" t="s">
        <v>288</v>
      </c>
    </row>
    <row r="75" spans="1:13" s="3" customFormat="1" ht="89.25" x14ac:dyDescent="0.2">
      <c r="A75" s="163">
        <v>4</v>
      </c>
      <c r="B75" s="163" t="s">
        <v>102</v>
      </c>
      <c r="C75" s="186" t="s">
        <v>103</v>
      </c>
      <c r="D75" s="86">
        <v>3800</v>
      </c>
      <c r="E75" s="87">
        <v>20</v>
      </c>
      <c r="F75" s="87"/>
      <c r="G75" s="8" t="s">
        <v>19</v>
      </c>
      <c r="H75" s="20"/>
      <c r="I75" s="20"/>
      <c r="J75" s="8" t="s">
        <v>197</v>
      </c>
      <c r="K75" s="13"/>
      <c r="L75" s="181"/>
      <c r="M75" s="166" t="s">
        <v>289</v>
      </c>
    </row>
    <row r="76" spans="1:13" s="3" customFormat="1" x14ac:dyDescent="0.2">
      <c r="A76" s="223" t="s">
        <v>22</v>
      </c>
      <c r="B76" s="223"/>
      <c r="C76" s="89"/>
      <c r="D76" s="171">
        <f>SUM(D77:D78)</f>
        <v>16681.3</v>
      </c>
      <c r="E76" s="91">
        <f>E77+E78</f>
        <v>60</v>
      </c>
      <c r="F76" s="91">
        <f>F77+F78</f>
        <v>39</v>
      </c>
      <c r="G76" s="20"/>
      <c r="H76" s="20"/>
      <c r="I76" s="20"/>
      <c r="J76" s="20"/>
      <c r="K76" s="20"/>
      <c r="L76" s="181"/>
      <c r="M76" s="13"/>
    </row>
    <row r="77" spans="1:13" s="3" customFormat="1" ht="25.5" x14ac:dyDescent="0.2">
      <c r="A77" s="106">
        <v>1</v>
      </c>
      <c r="B77" s="97" t="s">
        <v>104</v>
      </c>
      <c r="C77" s="29" t="s">
        <v>105</v>
      </c>
      <c r="D77" s="26">
        <v>8509</v>
      </c>
      <c r="E77" s="23">
        <v>30</v>
      </c>
      <c r="F77" s="23">
        <v>19</v>
      </c>
      <c r="G77" s="20" t="s">
        <v>16</v>
      </c>
      <c r="H77" s="20"/>
      <c r="I77" s="140" t="s">
        <v>208</v>
      </c>
      <c r="J77" s="20"/>
      <c r="K77" s="20"/>
      <c r="L77" s="181"/>
      <c r="M77" s="166" t="s">
        <v>290</v>
      </c>
    </row>
    <row r="78" spans="1:13" s="3" customFormat="1" ht="38.25" x14ac:dyDescent="0.2">
      <c r="A78" s="24">
        <v>2</v>
      </c>
      <c r="B78" s="184" t="s">
        <v>31</v>
      </c>
      <c r="C78" s="29" t="s">
        <v>106</v>
      </c>
      <c r="D78" s="60">
        <v>8172.3</v>
      </c>
      <c r="E78" s="23">
        <v>30</v>
      </c>
      <c r="F78" s="23">
        <v>20</v>
      </c>
      <c r="G78" s="20" t="s">
        <v>19</v>
      </c>
      <c r="H78" s="20" t="s">
        <v>182</v>
      </c>
      <c r="I78" s="20"/>
      <c r="J78" s="20"/>
      <c r="K78" s="20"/>
      <c r="L78" s="181"/>
      <c r="M78" s="166" t="s">
        <v>291</v>
      </c>
    </row>
    <row r="79" spans="1:13" s="3" customFormat="1" x14ac:dyDescent="0.2">
      <c r="A79" s="220" t="s">
        <v>28</v>
      </c>
      <c r="B79" s="220"/>
      <c r="C79" s="89"/>
      <c r="D79" s="171">
        <f>SUM(D80:D81)</f>
        <v>14281.8</v>
      </c>
      <c r="E79" s="91">
        <f>E80+E81</f>
        <v>75</v>
      </c>
      <c r="F79" s="91">
        <f>F80+F81</f>
        <v>0</v>
      </c>
      <c r="G79" s="20"/>
      <c r="H79" s="20"/>
      <c r="I79" s="20"/>
      <c r="J79" s="20"/>
      <c r="K79" s="20"/>
      <c r="L79" s="181"/>
      <c r="M79" s="13"/>
    </row>
    <row r="80" spans="1:13" s="3" customFormat="1" ht="25.5" x14ac:dyDescent="0.2">
      <c r="A80" s="106">
        <v>1</v>
      </c>
      <c r="B80" s="97" t="s">
        <v>104</v>
      </c>
      <c r="C80" s="29" t="s">
        <v>107</v>
      </c>
      <c r="D80" s="28">
        <v>6004.8</v>
      </c>
      <c r="E80" s="23">
        <v>35</v>
      </c>
      <c r="F80" s="23">
        <v>0</v>
      </c>
      <c r="G80" s="20" t="s">
        <v>16</v>
      </c>
      <c r="H80" s="11" t="s">
        <v>182</v>
      </c>
      <c r="I80" s="20"/>
      <c r="J80" s="20"/>
      <c r="K80" s="20"/>
      <c r="L80" s="181"/>
      <c r="M80" s="166" t="s">
        <v>292</v>
      </c>
    </row>
    <row r="81" spans="1:13" s="3" customFormat="1" ht="25.5" x14ac:dyDescent="0.2">
      <c r="A81" s="106">
        <v>2</v>
      </c>
      <c r="B81" s="97" t="s">
        <v>108</v>
      </c>
      <c r="C81" s="29" t="s">
        <v>109</v>
      </c>
      <c r="D81" s="26">
        <v>8277</v>
      </c>
      <c r="E81" s="23">
        <v>40</v>
      </c>
      <c r="F81" s="23">
        <v>0</v>
      </c>
      <c r="G81" s="20" t="s">
        <v>16</v>
      </c>
      <c r="H81" s="20"/>
      <c r="I81" s="140" t="s">
        <v>209</v>
      </c>
      <c r="J81" s="20"/>
      <c r="K81" s="20"/>
      <c r="L81" s="181"/>
      <c r="M81" s="166" t="s">
        <v>293</v>
      </c>
    </row>
    <row r="82" spans="1:13" s="3" customFormat="1" x14ac:dyDescent="0.2">
      <c r="A82" s="220" t="s">
        <v>33</v>
      </c>
      <c r="B82" s="220"/>
      <c r="C82" s="89"/>
      <c r="D82" s="171">
        <f>D83</f>
        <v>12146</v>
      </c>
      <c r="E82" s="91">
        <f>E83</f>
        <v>45</v>
      </c>
      <c r="F82" s="91">
        <f>F83</f>
        <v>0</v>
      </c>
      <c r="G82" s="20"/>
      <c r="H82" s="20"/>
      <c r="I82" s="20"/>
      <c r="J82" s="20"/>
      <c r="K82" s="20"/>
      <c r="L82" s="181"/>
      <c r="M82" s="13"/>
    </row>
    <row r="83" spans="1:13" s="3" customFormat="1" ht="24" x14ac:dyDescent="0.2">
      <c r="A83" s="197">
        <v>1</v>
      </c>
      <c r="B83" s="191" t="s">
        <v>257</v>
      </c>
      <c r="C83" s="194" t="s">
        <v>111</v>
      </c>
      <c r="D83" s="34">
        <v>12146</v>
      </c>
      <c r="E83" s="87">
        <v>45</v>
      </c>
      <c r="F83" s="87">
        <v>0</v>
      </c>
      <c r="G83" s="20" t="s">
        <v>19</v>
      </c>
      <c r="H83" s="20"/>
      <c r="I83" s="20"/>
      <c r="J83" s="20"/>
      <c r="K83" s="20"/>
      <c r="L83" s="181"/>
      <c r="M83" s="13"/>
    </row>
    <row r="84" spans="1:13" s="3" customFormat="1" x14ac:dyDescent="0.2">
      <c r="A84" s="266" t="s">
        <v>112</v>
      </c>
      <c r="B84" s="267"/>
      <c r="C84" s="268"/>
      <c r="D84" s="176">
        <f>D85+D90+D93</f>
        <v>41606.699999999997</v>
      </c>
      <c r="E84" s="94">
        <f>E85+E90+E93</f>
        <v>142</v>
      </c>
      <c r="F84" s="94">
        <f>F85+F90+F93</f>
        <v>32</v>
      </c>
      <c r="G84" s="20"/>
      <c r="H84" s="20"/>
      <c r="I84" s="20"/>
      <c r="J84" s="20"/>
      <c r="K84" s="20"/>
      <c r="L84" s="181"/>
      <c r="M84" s="13"/>
    </row>
    <row r="85" spans="1:13" s="3" customFormat="1" x14ac:dyDescent="0.2">
      <c r="A85" s="223" t="s">
        <v>13</v>
      </c>
      <c r="B85" s="223"/>
      <c r="C85" s="89"/>
      <c r="D85" s="171">
        <f>SUM(D86:D89)</f>
        <v>7065</v>
      </c>
      <c r="E85" s="91">
        <f>E86+E87+E88</f>
        <v>37</v>
      </c>
      <c r="F85" s="91">
        <f>F86+F87+F88</f>
        <v>0</v>
      </c>
      <c r="G85" s="20"/>
      <c r="H85" s="20"/>
      <c r="I85" s="20"/>
      <c r="J85" s="20"/>
      <c r="K85" s="20"/>
      <c r="L85" s="181"/>
      <c r="M85" s="13"/>
    </row>
    <row r="86" spans="1:13" s="3" customFormat="1" ht="114.75" x14ac:dyDescent="0.2">
      <c r="A86" s="163">
        <v>1</v>
      </c>
      <c r="B86" s="185" t="s">
        <v>104</v>
      </c>
      <c r="C86" s="186" t="s">
        <v>113</v>
      </c>
      <c r="D86" s="86">
        <v>2308</v>
      </c>
      <c r="E86" s="87">
        <v>14</v>
      </c>
      <c r="F86" s="87"/>
      <c r="G86" s="20" t="s">
        <v>96</v>
      </c>
      <c r="H86" s="20"/>
      <c r="I86" s="153" t="s">
        <v>190</v>
      </c>
      <c r="J86" s="20"/>
      <c r="L86" s="181"/>
      <c r="M86" s="166" t="s">
        <v>294</v>
      </c>
    </row>
    <row r="87" spans="1:13" s="3" customFormat="1" ht="25.5" x14ac:dyDescent="0.2">
      <c r="A87" s="24">
        <v>2</v>
      </c>
      <c r="B87" s="184" t="s">
        <v>114</v>
      </c>
      <c r="C87" s="96" t="s">
        <v>115</v>
      </c>
      <c r="D87" s="82">
        <f>[1]BC_PTCKH!D350</f>
        <v>1998</v>
      </c>
      <c r="E87" s="82">
        <v>11</v>
      </c>
      <c r="F87" s="82"/>
      <c r="G87" s="8" t="s">
        <v>19</v>
      </c>
      <c r="H87" s="20"/>
      <c r="I87" s="140" t="s">
        <v>196</v>
      </c>
      <c r="J87" s="20"/>
      <c r="K87" s="20"/>
      <c r="L87" s="181"/>
      <c r="M87" s="166" t="s">
        <v>295</v>
      </c>
    </row>
    <row r="88" spans="1:13" s="3" customFormat="1" ht="25.5" x14ac:dyDescent="0.2">
      <c r="A88" s="24">
        <v>3</v>
      </c>
      <c r="B88" s="184" t="s">
        <v>116</v>
      </c>
      <c r="C88" s="96" t="s">
        <v>117</v>
      </c>
      <c r="D88" s="82">
        <v>2550</v>
      </c>
      <c r="E88" s="82">
        <v>12</v>
      </c>
      <c r="F88" s="82"/>
      <c r="G88" s="8" t="s">
        <v>19</v>
      </c>
      <c r="H88" s="20"/>
      <c r="I88" s="20">
        <v>2018</v>
      </c>
      <c r="J88" s="20"/>
      <c r="K88" s="20"/>
      <c r="L88" s="181"/>
      <c r="M88" s="166" t="s">
        <v>296</v>
      </c>
    </row>
    <row r="89" spans="1:13" s="3" customFormat="1" ht="25.5" x14ac:dyDescent="0.2">
      <c r="A89" s="24">
        <v>4</v>
      </c>
      <c r="B89" s="198" t="s">
        <v>93</v>
      </c>
      <c r="C89" s="89" t="s">
        <v>218</v>
      </c>
      <c r="D89" s="22">
        <v>209</v>
      </c>
      <c r="E89" s="23">
        <v>0</v>
      </c>
      <c r="F89" s="22"/>
      <c r="G89" s="20">
        <v>0</v>
      </c>
      <c r="H89" s="20" t="s">
        <v>182</v>
      </c>
      <c r="I89" s="20"/>
      <c r="J89" s="20"/>
      <c r="L89" s="152" t="s">
        <v>253</v>
      </c>
      <c r="M89" s="166" t="s">
        <v>297</v>
      </c>
    </row>
    <row r="90" spans="1:13" s="3" customFormat="1" x14ac:dyDescent="0.2">
      <c r="A90" s="223" t="s">
        <v>22</v>
      </c>
      <c r="B90" s="223"/>
      <c r="C90" s="96"/>
      <c r="D90" s="171">
        <f>SUM(D91:D92)</f>
        <v>19841.699999999997</v>
      </c>
      <c r="E90" s="91">
        <f>E91+E92</f>
        <v>60</v>
      </c>
      <c r="F90" s="91">
        <f>F91+F92</f>
        <v>29</v>
      </c>
      <c r="G90" s="20"/>
      <c r="H90" s="20"/>
      <c r="I90" s="20"/>
      <c r="J90" s="20"/>
      <c r="K90" s="20"/>
      <c r="L90" s="181"/>
      <c r="M90" s="13"/>
    </row>
    <row r="91" spans="1:13" s="3" customFormat="1" ht="25.5" x14ac:dyDescent="0.2">
      <c r="A91" s="24">
        <v>1</v>
      </c>
      <c r="B91" s="158" t="s">
        <v>114</v>
      </c>
      <c r="C91" s="96" t="s">
        <v>222</v>
      </c>
      <c r="D91" s="53">
        <v>9555.4</v>
      </c>
      <c r="E91" s="54">
        <v>30</v>
      </c>
      <c r="F91" s="98">
        <v>19</v>
      </c>
      <c r="G91" s="8" t="s">
        <v>19</v>
      </c>
      <c r="H91" s="20" t="s">
        <v>182</v>
      </c>
      <c r="I91" s="20"/>
      <c r="J91" s="20"/>
      <c r="K91" s="20"/>
      <c r="L91" s="181"/>
      <c r="M91" s="166" t="s">
        <v>298</v>
      </c>
    </row>
    <row r="92" spans="1:13" s="3" customFormat="1" ht="114.75" x14ac:dyDescent="0.2">
      <c r="A92" s="163">
        <v>2</v>
      </c>
      <c r="B92" s="158" t="s">
        <v>118</v>
      </c>
      <c r="C92" s="96" t="s">
        <v>119</v>
      </c>
      <c r="D92" s="26">
        <f>[1]BC_PTCKH!D359</f>
        <v>10286.299999999999</v>
      </c>
      <c r="E92" s="26">
        <v>30</v>
      </c>
      <c r="F92" s="79">
        <v>10</v>
      </c>
      <c r="G92" s="20" t="s">
        <v>19</v>
      </c>
      <c r="H92" s="20"/>
      <c r="I92" s="153" t="s">
        <v>190</v>
      </c>
      <c r="J92" s="20"/>
      <c r="L92" s="181"/>
      <c r="M92" s="166" t="s">
        <v>299</v>
      </c>
    </row>
    <row r="93" spans="1:13" s="3" customFormat="1" x14ac:dyDescent="0.2">
      <c r="A93" s="220" t="s">
        <v>28</v>
      </c>
      <c r="B93" s="220"/>
      <c r="C93" s="96"/>
      <c r="D93" s="172">
        <f>D94</f>
        <v>14700</v>
      </c>
      <c r="E93" s="91">
        <f>E94</f>
        <v>45</v>
      </c>
      <c r="F93" s="91">
        <f>F94</f>
        <v>3</v>
      </c>
      <c r="G93" s="20"/>
      <c r="H93" s="20"/>
      <c r="I93" s="20"/>
      <c r="J93" s="20"/>
      <c r="K93" s="20"/>
      <c r="L93" s="181"/>
      <c r="M93" s="13"/>
    </row>
    <row r="94" spans="1:13" s="3" customFormat="1" ht="38.25" x14ac:dyDescent="0.2">
      <c r="A94" s="163">
        <v>4</v>
      </c>
      <c r="B94" s="199" t="s">
        <v>114</v>
      </c>
      <c r="C94" s="200" t="s">
        <v>255</v>
      </c>
      <c r="D94" s="102">
        <f>[1]BC_PTCKH!D362</f>
        <v>14700</v>
      </c>
      <c r="E94" s="102">
        <v>45</v>
      </c>
      <c r="F94" s="102">
        <v>3</v>
      </c>
      <c r="G94" s="20" t="s">
        <v>16</v>
      </c>
      <c r="H94" s="20"/>
      <c r="I94" s="140" t="s">
        <v>184</v>
      </c>
      <c r="J94" s="20"/>
      <c r="K94" s="20"/>
      <c r="L94" s="181"/>
      <c r="M94" s="166" t="s">
        <v>300</v>
      </c>
    </row>
    <row r="95" spans="1:13" s="3" customFormat="1" x14ac:dyDescent="0.2">
      <c r="A95" s="233" t="s">
        <v>121</v>
      </c>
      <c r="B95" s="233"/>
      <c r="C95" s="233"/>
      <c r="D95" s="177">
        <f>D96+D101+D105+D107</f>
        <v>73076.289999999994</v>
      </c>
      <c r="E95" s="104">
        <f>E96+E101+E105+E107</f>
        <v>222</v>
      </c>
      <c r="F95" s="104">
        <f>F96+F101+F105+F107</f>
        <v>53</v>
      </c>
      <c r="G95" s="20"/>
      <c r="H95" s="20"/>
      <c r="I95" s="20"/>
      <c r="J95" s="20"/>
      <c r="K95" s="20"/>
      <c r="L95" s="181"/>
      <c r="M95" s="13"/>
    </row>
    <row r="96" spans="1:13" s="3" customFormat="1" x14ac:dyDescent="0.2">
      <c r="A96" s="223" t="s">
        <v>13</v>
      </c>
      <c r="B96" s="223"/>
      <c r="C96" s="89"/>
      <c r="D96" s="171">
        <f>SUM(D97:D100)</f>
        <v>15319.09</v>
      </c>
      <c r="E96" s="91">
        <f>E97+E98+E99+E100</f>
        <v>51</v>
      </c>
      <c r="F96" s="91">
        <f>F97+F98+F99+F100</f>
        <v>0</v>
      </c>
      <c r="G96" s="20"/>
      <c r="H96" s="20"/>
      <c r="I96" s="20"/>
      <c r="J96" s="20"/>
      <c r="K96" s="20"/>
      <c r="L96" s="181"/>
      <c r="M96" s="13"/>
    </row>
    <row r="97" spans="1:13" s="3" customFormat="1" ht="25.5" x14ac:dyDescent="0.2">
      <c r="A97" s="24">
        <v>1</v>
      </c>
      <c r="B97" s="24" t="s">
        <v>122</v>
      </c>
      <c r="C97" s="89" t="s">
        <v>256</v>
      </c>
      <c r="D97" s="22">
        <v>785.4</v>
      </c>
      <c r="E97" s="23">
        <v>7</v>
      </c>
      <c r="F97" s="23"/>
      <c r="G97" s="105" t="s">
        <v>16</v>
      </c>
      <c r="H97" s="20" t="s">
        <v>182</v>
      </c>
      <c r="I97" s="20"/>
      <c r="J97" s="20"/>
      <c r="K97" s="20"/>
      <c r="L97" s="181"/>
      <c r="M97" s="166" t="s">
        <v>301</v>
      </c>
    </row>
    <row r="98" spans="1:13" s="3" customFormat="1" ht="51" x14ac:dyDescent="0.2">
      <c r="A98" s="24">
        <v>2</v>
      </c>
      <c r="B98" s="29" t="s">
        <v>260</v>
      </c>
      <c r="C98" s="89" t="s">
        <v>125</v>
      </c>
      <c r="D98" s="107">
        <v>555.70000000000005</v>
      </c>
      <c r="E98" s="108">
        <v>4</v>
      </c>
      <c r="F98" s="108"/>
      <c r="G98" s="8" t="s">
        <v>126</v>
      </c>
      <c r="H98" s="20" t="s">
        <v>182</v>
      </c>
      <c r="I98" s="20"/>
      <c r="J98" s="20"/>
      <c r="K98" s="20"/>
      <c r="L98" s="181"/>
      <c r="M98" s="166" t="s">
        <v>301</v>
      </c>
    </row>
    <row r="99" spans="1:13" s="3" customFormat="1" ht="25.5" x14ac:dyDescent="0.2">
      <c r="A99" s="24">
        <v>3</v>
      </c>
      <c r="B99" s="106" t="s">
        <v>127</v>
      </c>
      <c r="C99" s="184" t="s">
        <v>187</v>
      </c>
      <c r="D99" s="82">
        <v>5673.3</v>
      </c>
      <c r="E99" s="82">
        <v>20</v>
      </c>
      <c r="F99" s="82"/>
      <c r="G99" s="8" t="s">
        <v>19</v>
      </c>
      <c r="H99" s="20"/>
      <c r="I99" s="20" t="s">
        <v>188</v>
      </c>
      <c r="J99" s="20"/>
      <c r="K99" s="20"/>
      <c r="L99" s="181"/>
      <c r="M99" s="166" t="s">
        <v>302</v>
      </c>
    </row>
    <row r="100" spans="1:13" s="3" customFormat="1" ht="25.5" x14ac:dyDescent="0.2">
      <c r="A100" s="106">
        <v>4</v>
      </c>
      <c r="B100" s="106" t="s">
        <v>128</v>
      </c>
      <c r="C100" s="89" t="s">
        <v>223</v>
      </c>
      <c r="D100" s="109">
        <f>[1]BC_PTCKH!D342</f>
        <v>8304.69</v>
      </c>
      <c r="E100" s="82">
        <v>20</v>
      </c>
      <c r="F100" s="82"/>
      <c r="G100" s="8" t="s">
        <v>19</v>
      </c>
      <c r="H100" s="20"/>
      <c r="I100" s="20" t="s">
        <v>189</v>
      </c>
      <c r="J100" s="20"/>
      <c r="K100" s="20"/>
      <c r="L100" s="181"/>
      <c r="M100" s="166" t="s">
        <v>303</v>
      </c>
    </row>
    <row r="101" spans="1:13" s="3" customFormat="1" x14ac:dyDescent="0.2">
      <c r="A101" s="223" t="s">
        <v>22</v>
      </c>
      <c r="B101" s="223"/>
      <c r="C101" s="89"/>
      <c r="D101" s="170">
        <f>SUM(D102:D104)</f>
        <v>31407.5</v>
      </c>
      <c r="E101" s="91">
        <f>E102+E103+E104</f>
        <v>90</v>
      </c>
      <c r="F101" s="91">
        <f>F102+F103+F104</f>
        <v>37</v>
      </c>
      <c r="G101" s="20"/>
      <c r="H101" s="20"/>
      <c r="I101" s="20"/>
      <c r="J101" s="20"/>
      <c r="K101" s="20"/>
      <c r="L101" s="181"/>
      <c r="M101" s="167"/>
    </row>
    <row r="102" spans="1:13" s="3" customFormat="1" ht="56.25" x14ac:dyDescent="0.2">
      <c r="A102" s="168">
        <v>1</v>
      </c>
      <c r="B102" s="199" t="s">
        <v>129</v>
      </c>
      <c r="C102" s="131" t="s">
        <v>130</v>
      </c>
      <c r="D102" s="34">
        <v>11418.7</v>
      </c>
      <c r="E102" s="87">
        <v>30</v>
      </c>
      <c r="F102" s="87">
        <v>19</v>
      </c>
      <c r="G102" s="20" t="s">
        <v>16</v>
      </c>
      <c r="H102" s="20"/>
      <c r="I102" s="20"/>
      <c r="J102" s="20"/>
      <c r="K102" s="152" t="s">
        <v>238</v>
      </c>
      <c r="L102" s="183"/>
      <c r="M102" s="166" t="s">
        <v>304</v>
      </c>
    </row>
    <row r="103" spans="1:13" s="3" customFormat="1" ht="25.5" x14ac:dyDescent="0.2">
      <c r="A103" s="97">
        <v>2</v>
      </c>
      <c r="B103" s="97" t="s">
        <v>131</v>
      </c>
      <c r="C103" s="201" t="s">
        <v>132</v>
      </c>
      <c r="D103" s="111">
        <f>[1]BC_PTCKH!D352</f>
        <v>11278.8</v>
      </c>
      <c r="E103" s="23">
        <v>30</v>
      </c>
      <c r="F103" s="23">
        <v>16</v>
      </c>
      <c r="G103" s="20" t="s">
        <v>16</v>
      </c>
      <c r="H103" s="20"/>
      <c r="I103" s="139" t="s">
        <v>203</v>
      </c>
      <c r="J103" s="20"/>
      <c r="K103" s="20"/>
      <c r="L103" s="181"/>
      <c r="M103" s="166" t="s">
        <v>305</v>
      </c>
    </row>
    <row r="104" spans="1:13" s="3" customFormat="1" ht="67.5" customHeight="1" x14ac:dyDescent="0.2">
      <c r="A104" s="158">
        <v>3</v>
      </c>
      <c r="B104" s="158" t="s">
        <v>133</v>
      </c>
      <c r="C104" s="89" t="s">
        <v>134</v>
      </c>
      <c r="D104" s="33">
        <v>8710</v>
      </c>
      <c r="E104" s="87">
        <v>30</v>
      </c>
      <c r="F104" s="87">
        <v>2</v>
      </c>
      <c r="G104" s="8" t="s">
        <v>19</v>
      </c>
      <c r="H104" s="20"/>
      <c r="I104" s="20"/>
      <c r="J104" s="20"/>
      <c r="K104" s="154" t="s">
        <v>191</v>
      </c>
      <c r="L104" s="183"/>
      <c r="M104" s="166" t="s">
        <v>306</v>
      </c>
    </row>
    <row r="105" spans="1:13" s="3" customFormat="1" x14ac:dyDescent="0.2">
      <c r="A105" s="220" t="s">
        <v>28</v>
      </c>
      <c r="B105" s="220"/>
      <c r="C105" s="89"/>
      <c r="D105" s="170">
        <f>D106</f>
        <v>10047.700000000001</v>
      </c>
      <c r="E105" s="91">
        <f>E106</f>
        <v>36</v>
      </c>
      <c r="F105" s="91">
        <f>F106</f>
        <v>16</v>
      </c>
      <c r="G105" s="20"/>
      <c r="H105" s="20"/>
      <c r="I105" s="20"/>
      <c r="J105" s="20"/>
      <c r="K105" s="20"/>
      <c r="L105" s="181"/>
      <c r="M105" s="167"/>
    </row>
    <row r="106" spans="1:13" s="3" customFormat="1" ht="25.5" x14ac:dyDescent="0.2">
      <c r="A106" s="179">
        <v>1</v>
      </c>
      <c r="B106" s="179" t="s">
        <v>135</v>
      </c>
      <c r="C106" s="131" t="s">
        <v>136</v>
      </c>
      <c r="D106" s="113">
        <v>10047.700000000001</v>
      </c>
      <c r="E106" s="114">
        <v>36</v>
      </c>
      <c r="F106" s="114">
        <v>16</v>
      </c>
      <c r="G106" s="20" t="s">
        <v>19</v>
      </c>
      <c r="H106" s="20"/>
      <c r="I106" s="140" t="s">
        <v>206</v>
      </c>
      <c r="J106" s="20"/>
      <c r="K106" s="20"/>
      <c r="L106" s="181"/>
      <c r="M106" s="166" t="s">
        <v>307</v>
      </c>
    </row>
    <row r="107" spans="1:13" s="3" customFormat="1" x14ac:dyDescent="0.2">
      <c r="A107" s="220" t="s">
        <v>33</v>
      </c>
      <c r="B107" s="220"/>
      <c r="C107" s="89"/>
      <c r="D107" s="171">
        <f>D108</f>
        <v>16302</v>
      </c>
      <c r="E107" s="91">
        <f>E108</f>
        <v>45</v>
      </c>
      <c r="F107" s="91">
        <f>F108</f>
        <v>0</v>
      </c>
      <c r="G107" s="20"/>
      <c r="H107" s="20"/>
      <c r="I107" s="20"/>
      <c r="J107" s="20"/>
      <c r="K107" s="20"/>
      <c r="L107" s="181"/>
      <c r="M107" s="167"/>
    </row>
    <row r="108" spans="1:13" s="3" customFormat="1" ht="24" x14ac:dyDescent="0.2">
      <c r="A108" s="193">
        <v>1</v>
      </c>
      <c r="B108" s="191" t="s">
        <v>254</v>
      </c>
      <c r="C108" s="184" t="s">
        <v>138</v>
      </c>
      <c r="D108" s="33">
        <v>16302</v>
      </c>
      <c r="E108" s="87">
        <v>45</v>
      </c>
      <c r="F108" s="33"/>
      <c r="G108" s="20" t="s">
        <v>16</v>
      </c>
      <c r="H108" s="20"/>
      <c r="I108" s="20"/>
      <c r="J108" s="20"/>
      <c r="K108" s="20"/>
      <c r="L108" s="181"/>
      <c r="M108" s="167"/>
    </row>
    <row r="109" spans="1:13" s="3" customFormat="1" x14ac:dyDescent="0.2">
      <c r="A109" s="263" t="s">
        <v>139</v>
      </c>
      <c r="B109" s="263"/>
      <c r="C109" s="263"/>
      <c r="D109" s="173">
        <f>D110+D112+D116</f>
        <v>34772.320000000007</v>
      </c>
      <c r="E109" s="116">
        <f>E110+E112+E116</f>
        <v>130</v>
      </c>
      <c r="F109" s="116">
        <f>F110+F112+F116</f>
        <v>11</v>
      </c>
      <c r="G109" s="20"/>
      <c r="H109" s="20"/>
      <c r="I109" s="20"/>
      <c r="J109" s="20"/>
      <c r="K109" s="20"/>
      <c r="L109" s="181"/>
      <c r="M109" s="167"/>
    </row>
    <row r="110" spans="1:13" s="3" customFormat="1" x14ac:dyDescent="0.2">
      <c r="A110" s="223" t="s">
        <v>13</v>
      </c>
      <c r="B110" s="223"/>
      <c r="C110" s="89"/>
      <c r="D110" s="90">
        <f>D111</f>
        <v>4977.42</v>
      </c>
      <c r="E110" s="91">
        <f>E111</f>
        <v>12</v>
      </c>
      <c r="F110" s="90"/>
      <c r="G110" s="20"/>
      <c r="H110" s="20"/>
      <c r="I110" s="20"/>
      <c r="J110" s="20"/>
      <c r="K110" s="20"/>
      <c r="L110" s="181"/>
      <c r="M110" s="167"/>
    </row>
    <row r="111" spans="1:13" s="3" customFormat="1" ht="56.25" x14ac:dyDescent="0.2">
      <c r="A111" s="106">
        <v>1</v>
      </c>
      <c r="B111" s="198" t="s">
        <v>140</v>
      </c>
      <c r="C111" s="106" t="s">
        <v>141</v>
      </c>
      <c r="D111" s="82">
        <v>4977.42</v>
      </c>
      <c r="E111" s="82">
        <v>12</v>
      </c>
      <c r="F111" s="82"/>
      <c r="G111" s="8" t="s">
        <v>19</v>
      </c>
      <c r="H111" s="20"/>
      <c r="I111" s="20"/>
      <c r="J111" s="20"/>
      <c r="K111" s="152" t="s">
        <v>238</v>
      </c>
      <c r="L111" s="183"/>
      <c r="M111" s="166" t="s">
        <v>308</v>
      </c>
    </row>
    <row r="112" spans="1:13" s="3" customFormat="1" x14ac:dyDescent="0.2">
      <c r="A112" s="223" t="s">
        <v>22</v>
      </c>
      <c r="B112" s="223"/>
      <c r="C112" s="89"/>
      <c r="D112" s="170">
        <f>SUM(D113:D115)</f>
        <v>14847.2</v>
      </c>
      <c r="E112" s="91">
        <f>E113+E114+E115</f>
        <v>80</v>
      </c>
      <c r="F112" s="91">
        <f>F113+F114+F115</f>
        <v>11</v>
      </c>
      <c r="G112" s="20"/>
      <c r="H112" s="20"/>
      <c r="I112" s="20"/>
      <c r="J112" s="20"/>
      <c r="K112" s="20"/>
      <c r="L112" s="181"/>
      <c r="M112" s="13"/>
    </row>
    <row r="113" spans="1:13" s="3" customFormat="1" ht="25.5" x14ac:dyDescent="0.2">
      <c r="A113" s="179">
        <v>1</v>
      </c>
      <c r="B113" s="179" t="s">
        <v>142</v>
      </c>
      <c r="C113" s="202" t="s">
        <v>143</v>
      </c>
      <c r="D113" s="117">
        <f>[1]BC_PTCKH!D355</f>
        <v>9049.6</v>
      </c>
      <c r="E113" s="114">
        <v>30</v>
      </c>
      <c r="F113" s="118">
        <v>11</v>
      </c>
      <c r="G113" s="20" t="s">
        <v>19</v>
      </c>
      <c r="H113" s="20"/>
      <c r="I113" s="20">
        <v>2018</v>
      </c>
      <c r="J113" s="20"/>
      <c r="K113" s="20"/>
      <c r="L113" s="181"/>
      <c r="M113" s="210" t="s">
        <v>310</v>
      </c>
    </row>
    <row r="114" spans="1:13" s="3" customFormat="1" ht="25.5" x14ac:dyDescent="0.2">
      <c r="A114" s="97">
        <v>2</v>
      </c>
      <c r="B114" s="97" t="s">
        <v>144</v>
      </c>
      <c r="C114" s="203" t="s">
        <v>145</v>
      </c>
      <c r="D114" s="120">
        <v>3146.9</v>
      </c>
      <c r="E114" s="120">
        <v>24</v>
      </c>
      <c r="F114" s="121">
        <v>0</v>
      </c>
      <c r="G114" s="20" t="s">
        <v>146</v>
      </c>
      <c r="H114" s="20" t="s">
        <v>182</v>
      </c>
      <c r="I114" s="20"/>
      <c r="J114" s="20"/>
      <c r="K114" s="20"/>
      <c r="L114" s="181"/>
      <c r="M114" s="210" t="s">
        <v>309</v>
      </c>
    </row>
    <row r="115" spans="1:13" s="3" customFormat="1" ht="25.5" x14ac:dyDescent="0.2">
      <c r="A115" s="97">
        <v>3</v>
      </c>
      <c r="B115" s="97" t="s">
        <v>147</v>
      </c>
      <c r="C115" s="191" t="s">
        <v>148</v>
      </c>
      <c r="D115" s="82">
        <v>2650.7</v>
      </c>
      <c r="E115" s="82">
        <v>26</v>
      </c>
      <c r="F115" s="82">
        <v>0</v>
      </c>
      <c r="G115" s="20" t="s">
        <v>19</v>
      </c>
      <c r="H115" s="20" t="s">
        <v>182</v>
      </c>
      <c r="I115" s="20"/>
      <c r="J115" s="20"/>
      <c r="K115" s="20"/>
      <c r="L115" s="181"/>
      <c r="M115" s="210" t="s">
        <v>311</v>
      </c>
    </row>
    <row r="116" spans="1:13" s="3" customFormat="1" x14ac:dyDescent="0.2">
      <c r="A116" s="220" t="s">
        <v>28</v>
      </c>
      <c r="B116" s="220"/>
      <c r="C116" s="89"/>
      <c r="D116" s="90">
        <f>D117</f>
        <v>14947.7</v>
      </c>
      <c r="E116" s="91">
        <f>E117</f>
        <v>38</v>
      </c>
      <c r="F116" s="122">
        <f>F117</f>
        <v>0</v>
      </c>
      <c r="G116" s="20"/>
      <c r="H116" s="20"/>
      <c r="I116" s="20"/>
      <c r="J116" s="20"/>
      <c r="K116" s="20"/>
      <c r="L116" s="181"/>
      <c r="M116" s="13"/>
    </row>
    <row r="117" spans="1:13" s="3" customFormat="1" ht="36" x14ac:dyDescent="0.2">
      <c r="A117" s="179">
        <v>1</v>
      </c>
      <c r="B117" s="179" t="s">
        <v>149</v>
      </c>
      <c r="C117" s="186" t="s">
        <v>150</v>
      </c>
      <c r="D117" s="34">
        <v>14947.7</v>
      </c>
      <c r="E117" s="57">
        <v>38</v>
      </c>
      <c r="F117" s="123">
        <v>0</v>
      </c>
      <c r="G117" s="20" t="s">
        <v>16</v>
      </c>
      <c r="H117" s="20"/>
      <c r="I117" s="20"/>
      <c r="J117" s="20" t="s">
        <v>182</v>
      </c>
      <c r="K117" s="20"/>
      <c r="L117" s="181"/>
      <c r="M117" s="166" t="s">
        <v>312</v>
      </c>
    </row>
    <row r="118" spans="1:13" s="3" customFormat="1" x14ac:dyDescent="0.2">
      <c r="A118" s="264" t="s">
        <v>151</v>
      </c>
      <c r="B118" s="264"/>
      <c r="C118" s="264"/>
      <c r="D118" s="124">
        <f>D119+D124+D134+D131</f>
        <v>84010.2</v>
      </c>
      <c r="E118" s="124">
        <f>E119+E124+E134+E131</f>
        <v>236</v>
      </c>
      <c r="F118" s="124"/>
      <c r="G118" s="20"/>
      <c r="H118" s="20"/>
      <c r="I118" s="20"/>
      <c r="J118" s="20"/>
      <c r="K118" s="20"/>
      <c r="L118" s="181"/>
      <c r="M118" s="167"/>
    </row>
    <row r="119" spans="1:13" s="3" customFormat="1" x14ac:dyDescent="0.2">
      <c r="A119" s="223" t="s">
        <v>13</v>
      </c>
      <c r="B119" s="223"/>
      <c r="C119" s="29"/>
      <c r="D119" s="41">
        <f>SUM(D120:D123)</f>
        <v>9977.1</v>
      </c>
      <c r="E119" s="41">
        <f>E120+E121+E122+E123</f>
        <v>36</v>
      </c>
      <c r="F119" s="41"/>
      <c r="G119" s="20"/>
      <c r="H119" s="20"/>
      <c r="I119" s="20"/>
      <c r="J119" s="20"/>
      <c r="K119" s="20"/>
      <c r="L119" s="181"/>
      <c r="M119" s="167"/>
    </row>
    <row r="120" spans="1:13" s="3" customFormat="1" ht="25.5" x14ac:dyDescent="0.2">
      <c r="A120" s="163">
        <v>1</v>
      </c>
      <c r="B120" s="204" t="s">
        <v>152</v>
      </c>
      <c r="C120" s="131" t="s">
        <v>153</v>
      </c>
      <c r="D120" s="126">
        <v>2500</v>
      </c>
      <c r="E120" s="126">
        <v>10</v>
      </c>
      <c r="F120" s="126"/>
      <c r="G120" s="20" t="s">
        <v>19</v>
      </c>
      <c r="H120" s="20"/>
      <c r="I120" s="20">
        <v>2016</v>
      </c>
      <c r="J120" s="20"/>
      <c r="K120" s="20"/>
      <c r="L120" s="181"/>
      <c r="M120" s="166" t="s">
        <v>313</v>
      </c>
    </row>
    <row r="121" spans="1:13" s="3" customFormat="1" ht="36" x14ac:dyDescent="0.2">
      <c r="A121" s="163">
        <v>2</v>
      </c>
      <c r="B121" s="205" t="s">
        <v>154</v>
      </c>
      <c r="C121" s="206" t="s">
        <v>155</v>
      </c>
      <c r="D121" s="129">
        <v>6076</v>
      </c>
      <c r="E121" s="129">
        <v>20</v>
      </c>
      <c r="F121" s="129"/>
      <c r="G121" s="20" t="s">
        <v>19</v>
      </c>
      <c r="H121" s="20"/>
      <c r="I121" s="20"/>
      <c r="J121" s="20" t="s">
        <v>182</v>
      </c>
      <c r="K121" s="20"/>
      <c r="L121" s="181"/>
      <c r="M121" s="166" t="s">
        <v>314</v>
      </c>
    </row>
    <row r="122" spans="1:13" s="3" customFormat="1" ht="24" x14ac:dyDescent="0.2">
      <c r="A122" s="256">
        <v>3</v>
      </c>
      <c r="B122" s="256" t="s">
        <v>156</v>
      </c>
      <c r="C122" s="131" t="s">
        <v>157</v>
      </c>
      <c r="D122" s="86">
        <v>1202.5</v>
      </c>
      <c r="E122" s="87">
        <v>4</v>
      </c>
      <c r="F122" s="87"/>
      <c r="G122" s="8" t="s">
        <v>96</v>
      </c>
      <c r="H122" s="20"/>
      <c r="I122" s="139" t="s">
        <v>183</v>
      </c>
      <c r="J122" s="20"/>
      <c r="K122" s="20"/>
      <c r="L122" s="181"/>
      <c r="M122" s="269" t="s">
        <v>315</v>
      </c>
    </row>
    <row r="123" spans="1:13" s="3" customFormat="1" ht="24" x14ac:dyDescent="0.2">
      <c r="A123" s="256"/>
      <c r="B123" s="256"/>
      <c r="C123" s="89" t="s">
        <v>158</v>
      </c>
      <c r="D123" s="44">
        <v>198.6</v>
      </c>
      <c r="E123" s="44">
        <v>2</v>
      </c>
      <c r="F123" s="44"/>
      <c r="G123" s="20" t="s">
        <v>96</v>
      </c>
      <c r="H123" s="20" t="s">
        <v>182</v>
      </c>
      <c r="I123" s="20"/>
      <c r="J123" s="20"/>
      <c r="K123" s="20"/>
      <c r="L123" s="181"/>
      <c r="M123" s="270"/>
    </row>
    <row r="124" spans="1:13" s="3" customFormat="1" x14ac:dyDescent="0.2">
      <c r="A124" s="223" t="s">
        <v>22</v>
      </c>
      <c r="B124" s="223"/>
      <c r="C124" s="29"/>
      <c r="D124" s="41">
        <f>SUM(D125:D130)</f>
        <v>42847.9</v>
      </c>
      <c r="E124" s="41">
        <f>E125+E126+E127+E128+E129+E130</f>
        <v>127</v>
      </c>
      <c r="F124" s="41"/>
      <c r="G124" s="20"/>
      <c r="H124" s="20"/>
      <c r="I124" s="20"/>
      <c r="J124" s="20"/>
      <c r="K124" s="20"/>
      <c r="L124" s="181"/>
      <c r="M124" s="167"/>
    </row>
    <row r="125" spans="1:13" s="3" customFormat="1" ht="25.5" x14ac:dyDescent="0.2">
      <c r="A125" s="179">
        <v>1</v>
      </c>
      <c r="B125" s="131" t="s">
        <v>159</v>
      </c>
      <c r="C125" s="207" t="s">
        <v>160</v>
      </c>
      <c r="D125" s="33">
        <v>11935</v>
      </c>
      <c r="E125" s="33">
        <v>33</v>
      </c>
      <c r="F125" s="33"/>
      <c r="G125" s="20" t="s">
        <v>19</v>
      </c>
      <c r="H125" s="20"/>
      <c r="I125" s="20">
        <v>2018</v>
      </c>
      <c r="J125" s="20"/>
      <c r="K125" s="20"/>
      <c r="L125" s="181"/>
      <c r="M125" s="166" t="s">
        <v>316</v>
      </c>
    </row>
    <row r="126" spans="1:13" s="3" customFormat="1" ht="25.5" x14ac:dyDescent="0.2">
      <c r="A126" s="97">
        <v>2</v>
      </c>
      <c r="B126" s="97" t="s">
        <v>161</v>
      </c>
      <c r="C126" s="191" t="s">
        <v>162</v>
      </c>
      <c r="D126" s="19">
        <v>10465.9</v>
      </c>
      <c r="E126" s="19">
        <v>42</v>
      </c>
      <c r="F126" s="19">
        <v>12</v>
      </c>
      <c r="G126" s="20" t="s">
        <v>16</v>
      </c>
      <c r="H126" s="20" t="s">
        <v>182</v>
      </c>
      <c r="I126" s="20"/>
      <c r="J126" s="20"/>
      <c r="K126" s="20"/>
      <c r="L126" s="181"/>
      <c r="M126" s="166" t="s">
        <v>317</v>
      </c>
    </row>
    <row r="127" spans="1:13" s="3" customFormat="1" ht="409.5" x14ac:dyDescent="0.2">
      <c r="A127" s="199">
        <v>3</v>
      </c>
      <c r="B127" s="199" t="s">
        <v>163</v>
      </c>
      <c r="C127" s="131" t="s">
        <v>164</v>
      </c>
      <c r="D127" s="33">
        <v>15908</v>
      </c>
      <c r="E127" s="33">
        <v>30</v>
      </c>
      <c r="F127" s="33"/>
      <c r="G127" s="20" t="s">
        <v>19</v>
      </c>
      <c r="H127" s="20"/>
      <c r="I127" s="20"/>
      <c r="J127" s="20"/>
      <c r="K127" s="154" t="s">
        <v>212</v>
      </c>
      <c r="L127" s="183"/>
      <c r="M127" s="166" t="s">
        <v>318</v>
      </c>
    </row>
    <row r="128" spans="1:13" s="3" customFormat="1" x14ac:dyDescent="0.2">
      <c r="A128" s="257">
        <v>4</v>
      </c>
      <c r="B128" s="260" t="s">
        <v>258</v>
      </c>
      <c r="C128" s="186" t="s">
        <v>166</v>
      </c>
      <c r="D128" s="130">
        <v>3430</v>
      </c>
      <c r="E128" s="261">
        <v>17</v>
      </c>
      <c r="F128" s="155"/>
      <c r="G128" s="20" t="s">
        <v>96</v>
      </c>
      <c r="H128" s="20" t="s">
        <v>182</v>
      </c>
      <c r="I128" s="20"/>
      <c r="J128" s="20"/>
      <c r="K128" s="20"/>
      <c r="L128" s="181"/>
      <c r="M128" s="269" t="s">
        <v>319</v>
      </c>
    </row>
    <row r="129" spans="1:13" s="3" customFormat="1" x14ac:dyDescent="0.2">
      <c r="A129" s="258"/>
      <c r="B129" s="258"/>
      <c r="C129" s="186" t="s">
        <v>166</v>
      </c>
      <c r="D129" s="34">
        <v>269.7</v>
      </c>
      <c r="E129" s="262"/>
      <c r="F129" s="155"/>
      <c r="G129" s="20" t="s">
        <v>96</v>
      </c>
      <c r="H129" s="20" t="s">
        <v>182</v>
      </c>
      <c r="I129" s="20"/>
      <c r="J129" s="20"/>
      <c r="K129" s="20"/>
      <c r="L129" s="181"/>
      <c r="M129" s="271"/>
    </row>
    <row r="130" spans="1:13" s="3" customFormat="1" x14ac:dyDescent="0.2">
      <c r="A130" s="259"/>
      <c r="B130" s="259"/>
      <c r="C130" s="186" t="s">
        <v>167</v>
      </c>
      <c r="D130" s="34">
        <v>839.3</v>
      </c>
      <c r="E130" s="34">
        <v>5</v>
      </c>
      <c r="F130" s="34"/>
      <c r="G130" s="20" t="s">
        <v>96</v>
      </c>
      <c r="H130" s="20" t="s">
        <v>182</v>
      </c>
      <c r="I130" s="20"/>
      <c r="J130" s="20"/>
      <c r="K130" s="20"/>
      <c r="L130" s="181"/>
      <c r="M130" s="270"/>
    </row>
    <row r="131" spans="1:13" s="3" customFormat="1" x14ac:dyDescent="0.2">
      <c r="A131" s="220" t="s">
        <v>28</v>
      </c>
      <c r="B131" s="220"/>
      <c r="C131" s="131"/>
      <c r="D131" s="35">
        <f>SUM(D132:D133)</f>
        <v>21185.200000000001</v>
      </c>
      <c r="E131" s="35">
        <f>E132+E133</f>
        <v>51</v>
      </c>
      <c r="F131" s="35"/>
      <c r="G131" s="20"/>
      <c r="H131" s="20"/>
      <c r="I131" s="20"/>
      <c r="J131" s="20"/>
      <c r="K131" s="20"/>
      <c r="L131" s="181"/>
      <c r="M131" s="13"/>
    </row>
    <row r="132" spans="1:13" s="3" customFormat="1" ht="36" x14ac:dyDescent="0.2">
      <c r="A132" s="163">
        <v>1</v>
      </c>
      <c r="B132" s="163" t="s">
        <v>129</v>
      </c>
      <c r="C132" s="154" t="s">
        <v>168</v>
      </c>
      <c r="D132" s="126">
        <v>7445.7</v>
      </c>
      <c r="E132" s="126">
        <v>15</v>
      </c>
      <c r="F132" s="126"/>
      <c r="G132" s="20" t="s">
        <v>16</v>
      </c>
      <c r="H132" s="20"/>
      <c r="I132" s="140" t="s">
        <v>199</v>
      </c>
      <c r="J132" s="20"/>
      <c r="K132" s="20"/>
      <c r="L132" s="181"/>
      <c r="M132" s="166" t="s">
        <v>320</v>
      </c>
    </row>
    <row r="133" spans="1:13" s="3" customFormat="1" ht="85.5" x14ac:dyDescent="0.2">
      <c r="A133" s="163">
        <v>2</v>
      </c>
      <c r="B133" s="154" t="s">
        <v>259</v>
      </c>
      <c r="C133" s="154" t="s">
        <v>170</v>
      </c>
      <c r="D133" s="34">
        <f>[1]BC_PTCKH!D364</f>
        <v>13739.5</v>
      </c>
      <c r="E133" s="33">
        <v>36</v>
      </c>
      <c r="F133" s="33"/>
      <c r="G133" s="20" t="s">
        <v>16</v>
      </c>
      <c r="H133" s="20"/>
      <c r="I133" s="20"/>
      <c r="J133" s="20"/>
      <c r="K133" s="154" t="s">
        <v>221</v>
      </c>
      <c r="L133" s="183"/>
      <c r="M133" s="166" t="s">
        <v>321</v>
      </c>
    </row>
    <row r="134" spans="1:13" s="3" customFormat="1" x14ac:dyDescent="0.2">
      <c r="A134" s="265" t="s">
        <v>33</v>
      </c>
      <c r="B134" s="265"/>
      <c r="C134" s="131"/>
      <c r="D134" s="35">
        <f>D135</f>
        <v>10000</v>
      </c>
      <c r="E134" s="35">
        <f>E135</f>
        <v>22</v>
      </c>
      <c r="F134" s="35"/>
      <c r="G134" s="20"/>
      <c r="H134" s="20"/>
      <c r="I134" s="20"/>
      <c r="J134" s="20"/>
      <c r="K134" s="20"/>
      <c r="L134" s="181"/>
      <c r="M134" s="167"/>
    </row>
    <row r="135" spans="1:13" s="3" customFormat="1" x14ac:dyDescent="0.2">
      <c r="A135" s="208">
        <v>1</v>
      </c>
      <c r="B135" s="194" t="s">
        <v>171</v>
      </c>
      <c r="C135" s="194" t="s">
        <v>172</v>
      </c>
      <c r="D135" s="33">
        <v>10000</v>
      </c>
      <c r="E135" s="33">
        <v>22</v>
      </c>
      <c r="F135" s="33"/>
      <c r="G135" s="20" t="s">
        <v>19</v>
      </c>
      <c r="H135" s="20"/>
      <c r="I135" s="20"/>
      <c r="J135" s="20"/>
      <c r="K135" s="20"/>
      <c r="L135" s="181"/>
      <c r="M135" s="167"/>
    </row>
    <row r="136" spans="1:13" s="3" customFormat="1" x14ac:dyDescent="0.2">
      <c r="A136" s="132" t="s">
        <v>175</v>
      </c>
      <c r="B136" s="132"/>
      <c r="C136" s="97"/>
      <c r="D136" s="160">
        <f>D137</f>
        <v>9514</v>
      </c>
      <c r="E136" s="97"/>
      <c r="F136" s="97"/>
      <c r="G136" s="20"/>
      <c r="H136" s="13"/>
      <c r="I136" s="13"/>
      <c r="J136" s="13"/>
      <c r="K136" s="13"/>
      <c r="L136" s="181"/>
      <c r="M136" s="167"/>
    </row>
    <row r="137" spans="1:13" s="3" customFormat="1" ht="36" x14ac:dyDescent="0.2">
      <c r="A137" s="163">
        <v>1</v>
      </c>
      <c r="B137" s="202" t="s">
        <v>261</v>
      </c>
      <c r="C137" s="202" t="s">
        <v>174</v>
      </c>
      <c r="D137" s="33">
        <v>9514</v>
      </c>
      <c r="E137" s="33">
        <v>25</v>
      </c>
      <c r="F137" s="33"/>
      <c r="G137" s="20" t="s">
        <v>19</v>
      </c>
      <c r="H137" s="20"/>
      <c r="I137" s="20"/>
      <c r="J137" s="20" t="s">
        <v>182</v>
      </c>
      <c r="K137" s="20"/>
      <c r="L137" s="181"/>
      <c r="M137" s="166" t="s">
        <v>322</v>
      </c>
    </row>
    <row r="138" spans="1:13" s="3" customFormat="1" x14ac:dyDescent="0.2">
      <c r="A138" s="134" t="s">
        <v>176</v>
      </c>
      <c r="B138" s="97"/>
      <c r="C138" s="97"/>
      <c r="D138" s="133">
        <f>SUM(D139:D140)</f>
        <v>1354.6</v>
      </c>
      <c r="E138" s="97"/>
      <c r="F138" s="97"/>
      <c r="G138" s="20"/>
      <c r="H138" s="13"/>
      <c r="I138" s="13"/>
      <c r="J138" s="13"/>
      <c r="K138" s="13"/>
      <c r="L138" s="183"/>
      <c r="M138" s="13"/>
    </row>
    <row r="139" spans="1:13" s="3" customFormat="1" ht="25.5" customHeight="1" x14ac:dyDescent="0.2">
      <c r="A139" s="97"/>
      <c r="B139" s="254" t="s">
        <v>177</v>
      </c>
      <c r="C139" s="174" t="s">
        <v>178</v>
      </c>
      <c r="D139" s="175">
        <v>542.20000000000005</v>
      </c>
      <c r="E139" s="97"/>
      <c r="F139" s="97"/>
      <c r="G139" s="161" t="s">
        <v>146</v>
      </c>
      <c r="H139" s="13"/>
      <c r="I139" s="13"/>
      <c r="J139" s="13"/>
      <c r="K139" s="13"/>
      <c r="L139" s="215" t="s">
        <v>249</v>
      </c>
      <c r="M139" s="13"/>
    </row>
    <row r="140" spans="1:13" s="3" customFormat="1" x14ac:dyDescent="0.2">
      <c r="A140" s="97"/>
      <c r="B140" s="255"/>
      <c r="C140" s="174" t="s">
        <v>179</v>
      </c>
      <c r="D140" s="175">
        <v>812.4</v>
      </c>
      <c r="E140" s="97"/>
      <c r="F140" s="97"/>
      <c r="G140" s="20"/>
      <c r="H140" s="13"/>
      <c r="I140" s="13"/>
      <c r="J140" s="13"/>
      <c r="K140" s="13"/>
      <c r="L140" s="216"/>
      <c r="M140" s="13"/>
    </row>
    <row r="141" spans="1:13" s="3" customFormat="1" ht="30" customHeight="1" x14ac:dyDescent="0.2">
      <c r="A141" s="2"/>
      <c r="B141" s="2"/>
      <c r="C141" s="2"/>
      <c r="D141" s="2"/>
      <c r="E141" s="2"/>
      <c r="F141" s="2"/>
      <c r="G141" s="4"/>
    </row>
    <row r="160" spans="3:7" x14ac:dyDescent="0.2">
      <c r="C160" s="3"/>
      <c r="D160" s="3"/>
      <c r="E160" s="3"/>
      <c r="F160" s="3"/>
      <c r="G160" s="3"/>
    </row>
    <row r="167" spans="3:7" x14ac:dyDescent="0.2">
      <c r="C167" s="13"/>
      <c r="D167" s="13"/>
      <c r="E167" s="99" t="s">
        <v>232</v>
      </c>
      <c r="F167" s="99" t="s">
        <v>234</v>
      </c>
      <c r="G167" s="99" t="s">
        <v>225</v>
      </c>
    </row>
    <row r="168" spans="3:7" x14ac:dyDescent="0.2">
      <c r="C168" s="99" t="s">
        <v>233</v>
      </c>
      <c r="D168" s="13" t="s">
        <v>235</v>
      </c>
      <c r="E168" s="161">
        <f>COUNTA(H10,H25,H48,H60,H69,H97)</f>
        <v>6</v>
      </c>
      <c r="F168" s="161">
        <f>COUNTA(H34,H38,H49,H50,H63,H70,H71,H72,H89,H98,H123)</f>
        <v>11</v>
      </c>
      <c r="G168" s="161">
        <f>E168+F168</f>
        <v>17</v>
      </c>
    </row>
    <row r="169" spans="3:7" x14ac:dyDescent="0.2">
      <c r="C169" s="99"/>
      <c r="D169" s="13" t="s">
        <v>236</v>
      </c>
      <c r="E169" s="161">
        <f>COUNTA(I9,I11,I26,I37,I61,I86,I87,I88,I99,I100,I120,I122)</f>
        <v>12</v>
      </c>
      <c r="F169" s="161">
        <v>0</v>
      </c>
      <c r="G169" s="161">
        <f t="shared" ref="G169" si="1">E169+F169</f>
        <v>12</v>
      </c>
    </row>
    <row r="170" spans="3:7" x14ac:dyDescent="0.2">
      <c r="C170" s="99"/>
      <c r="D170" s="13" t="s">
        <v>237</v>
      </c>
      <c r="E170" s="161">
        <f>COUNTA(J121,J62,J73,J74,J75,J27)</f>
        <v>6</v>
      </c>
      <c r="F170" s="161"/>
      <c r="G170" s="161">
        <f>E170+F170</f>
        <v>6</v>
      </c>
    </row>
    <row r="171" spans="3:7" ht="63.75" x14ac:dyDescent="0.2">
      <c r="C171" s="99"/>
      <c r="D171" s="88" t="s">
        <v>238</v>
      </c>
      <c r="E171" s="161">
        <v>1</v>
      </c>
      <c r="F171" s="161"/>
      <c r="G171" s="161">
        <f>E171+F171</f>
        <v>1</v>
      </c>
    </row>
    <row r="172" spans="3:7" x14ac:dyDescent="0.2">
      <c r="C172" s="13"/>
      <c r="D172" s="13"/>
      <c r="E172" s="161">
        <f t="shared" ref="E172" si="2">SUM(E168:E171)</f>
        <v>25</v>
      </c>
      <c r="F172" s="161">
        <f>SUM(F168:F171)</f>
        <v>11</v>
      </c>
      <c r="G172" s="161">
        <f>SUM(G168:G171)</f>
        <v>36</v>
      </c>
    </row>
    <row r="175" spans="3:7" x14ac:dyDescent="0.2">
      <c r="C175" s="13"/>
      <c r="D175" s="13"/>
      <c r="E175" s="99" t="s">
        <v>232</v>
      </c>
      <c r="F175" s="99" t="s">
        <v>234</v>
      </c>
      <c r="G175" s="99" t="s">
        <v>225</v>
      </c>
    </row>
    <row r="176" spans="3:7" x14ac:dyDescent="0.2">
      <c r="C176" s="212" t="s">
        <v>239</v>
      </c>
      <c r="D176" s="164" t="s">
        <v>235</v>
      </c>
      <c r="E176" s="13">
        <f>COUNTA(H13,H17,H30,H40,H66,H78,H91,H114,H115,H128,H126)</f>
        <v>11</v>
      </c>
      <c r="F176" s="13">
        <f>COUNTA(H14,H31,H129,H130)</f>
        <v>4</v>
      </c>
      <c r="G176" s="13">
        <f>E176+F176</f>
        <v>15</v>
      </c>
    </row>
    <row r="177" spans="3:7" x14ac:dyDescent="0.2">
      <c r="C177" s="213"/>
      <c r="D177" s="164" t="s">
        <v>236</v>
      </c>
      <c r="E177" s="13">
        <f>COUNTA(I52,I77,I92,I103,I113,I125)</f>
        <v>6</v>
      </c>
      <c r="F177" s="13">
        <f>COUNTA(I15)</f>
        <v>1</v>
      </c>
      <c r="G177" s="13">
        <f t="shared" ref="G177:G181" si="3">E177+F177</f>
        <v>7</v>
      </c>
    </row>
    <row r="178" spans="3:7" x14ac:dyDescent="0.2">
      <c r="C178" s="213"/>
      <c r="D178" s="164" t="s">
        <v>237</v>
      </c>
      <c r="E178" s="13">
        <f>COUNTA(J29,J41)</f>
        <v>2</v>
      </c>
      <c r="F178" s="13">
        <f>COUNTA(J42)</f>
        <v>1</v>
      </c>
      <c r="G178" s="13">
        <f t="shared" si="3"/>
        <v>3</v>
      </c>
    </row>
    <row r="179" spans="3:7" ht="63.75" x14ac:dyDescent="0.2">
      <c r="C179" s="213"/>
      <c r="D179" s="165" t="s">
        <v>238</v>
      </c>
      <c r="E179" s="13">
        <f>COUNTA(K102)</f>
        <v>1</v>
      </c>
      <c r="F179" s="13"/>
      <c r="G179" s="13">
        <f t="shared" si="3"/>
        <v>1</v>
      </c>
    </row>
    <row r="180" spans="3:7" ht="38.25" x14ac:dyDescent="0.2">
      <c r="C180" s="213"/>
      <c r="D180" s="88" t="s">
        <v>240</v>
      </c>
      <c r="E180" s="13">
        <f>COUNTA(K127,K104)</f>
        <v>2</v>
      </c>
      <c r="F180" s="13"/>
      <c r="G180" s="13">
        <f t="shared" si="3"/>
        <v>2</v>
      </c>
    </row>
    <row r="181" spans="3:7" x14ac:dyDescent="0.2">
      <c r="C181" s="214"/>
      <c r="D181" s="13" t="s">
        <v>241</v>
      </c>
      <c r="E181" s="13"/>
      <c r="F181" s="13">
        <f>COUNTA(K16)</f>
        <v>1</v>
      </c>
      <c r="G181" s="13">
        <f t="shared" si="3"/>
        <v>1</v>
      </c>
    </row>
    <row r="182" spans="3:7" x14ac:dyDescent="0.2">
      <c r="C182" s="3"/>
      <c r="D182" s="3"/>
      <c r="E182" s="13">
        <f t="shared" ref="E182:F182" si="4">SUM(E176:E181)</f>
        <v>22</v>
      </c>
      <c r="F182" s="13">
        <f t="shared" si="4"/>
        <v>7</v>
      </c>
      <c r="G182" s="13">
        <f>SUM(G176:G181)</f>
        <v>29</v>
      </c>
    </row>
    <row r="184" spans="3:7" x14ac:dyDescent="0.2">
      <c r="C184" s="13"/>
      <c r="D184" s="13"/>
      <c r="E184" s="161" t="s">
        <v>232</v>
      </c>
      <c r="F184" s="161" t="s">
        <v>234</v>
      </c>
      <c r="G184" s="161" t="s">
        <v>225</v>
      </c>
    </row>
    <row r="185" spans="3:7" x14ac:dyDescent="0.2">
      <c r="C185" s="212" t="s">
        <v>28</v>
      </c>
      <c r="D185" s="164" t="s">
        <v>235</v>
      </c>
      <c r="E185" s="13">
        <f>COUNTA(H33,H44,H80)</f>
        <v>3</v>
      </c>
      <c r="F185" s="13">
        <v>0</v>
      </c>
      <c r="G185" s="13">
        <f>E185+F185</f>
        <v>3</v>
      </c>
    </row>
    <row r="186" spans="3:7" x14ac:dyDescent="0.2">
      <c r="C186" s="213"/>
      <c r="D186" s="164" t="s">
        <v>236</v>
      </c>
      <c r="E186" s="13">
        <f>COUNTA(I19,I20,I45,I54,I81,I94,I106,I132)</f>
        <v>8</v>
      </c>
      <c r="F186" s="13"/>
      <c r="G186" s="13">
        <f t="shared" ref="G186:G189" si="5">E186+F186</f>
        <v>8</v>
      </c>
    </row>
    <row r="187" spans="3:7" x14ac:dyDescent="0.2">
      <c r="C187" s="213"/>
      <c r="D187" s="164" t="s">
        <v>237</v>
      </c>
      <c r="E187" s="13">
        <f>COUNTA(J117)</f>
        <v>1</v>
      </c>
      <c r="F187" s="13">
        <f>COUNTA(J55)</f>
        <v>1</v>
      </c>
      <c r="G187" s="13">
        <f t="shared" si="5"/>
        <v>2</v>
      </c>
    </row>
    <row r="188" spans="3:7" ht="63.75" x14ac:dyDescent="0.2">
      <c r="C188" s="213"/>
      <c r="D188" s="165" t="s">
        <v>238</v>
      </c>
      <c r="E188" s="13"/>
      <c r="F188" s="13">
        <v>0</v>
      </c>
      <c r="G188" s="13">
        <f t="shared" si="5"/>
        <v>0</v>
      </c>
    </row>
    <row r="189" spans="3:7" ht="38.25" x14ac:dyDescent="0.2">
      <c r="C189" s="213"/>
      <c r="D189" s="88" t="s">
        <v>240</v>
      </c>
      <c r="E189" s="13">
        <f>COUNTA(K133)</f>
        <v>1</v>
      </c>
      <c r="F189" s="13"/>
      <c r="G189" s="13">
        <f t="shared" si="5"/>
        <v>1</v>
      </c>
    </row>
    <row r="190" spans="3:7" x14ac:dyDescent="0.2">
      <c r="C190" s="209"/>
      <c r="D190" s="13"/>
      <c r="E190" s="13"/>
      <c r="F190" s="13"/>
      <c r="G190" s="13"/>
    </row>
    <row r="191" spans="3:7" x14ac:dyDescent="0.2">
      <c r="C191" s="3"/>
      <c r="D191" s="3"/>
      <c r="E191" s="13">
        <f t="shared" ref="E191" si="6">SUM(E185:E190)</f>
        <v>13</v>
      </c>
      <c r="F191" s="13">
        <f t="shared" ref="F191" si="7">SUM(F185:F190)</f>
        <v>1</v>
      </c>
      <c r="G191" s="13">
        <f>SUM(G185:G190)</f>
        <v>14</v>
      </c>
    </row>
  </sheetData>
  <mergeCells count="87">
    <mergeCell ref="M30:M31"/>
    <mergeCell ref="M13:M16"/>
    <mergeCell ref="M54:M55"/>
    <mergeCell ref="M122:M123"/>
    <mergeCell ref="M128:M130"/>
    <mergeCell ref="M69:M72"/>
    <mergeCell ref="M49:M50"/>
    <mergeCell ref="M41:M42"/>
    <mergeCell ref="A131:B131"/>
    <mergeCell ref="A134:B134"/>
    <mergeCell ref="A79:B79"/>
    <mergeCell ref="A82:B82"/>
    <mergeCell ref="A84:C84"/>
    <mergeCell ref="A85:B85"/>
    <mergeCell ref="A90:B90"/>
    <mergeCell ref="A93:B93"/>
    <mergeCell ref="A95:C95"/>
    <mergeCell ref="A96:B96"/>
    <mergeCell ref="A101:B101"/>
    <mergeCell ref="A105:B105"/>
    <mergeCell ref="B139:B140"/>
    <mergeCell ref="M4:M5"/>
    <mergeCell ref="A122:A123"/>
    <mergeCell ref="B122:B123"/>
    <mergeCell ref="A124:B124"/>
    <mergeCell ref="A128:A130"/>
    <mergeCell ref="B128:B130"/>
    <mergeCell ref="E128:E129"/>
    <mergeCell ref="A109:C109"/>
    <mergeCell ref="A110:B110"/>
    <mergeCell ref="A112:B112"/>
    <mergeCell ref="A116:B116"/>
    <mergeCell ref="A118:C118"/>
    <mergeCell ref="A119:B119"/>
    <mergeCell ref="A107:B107"/>
    <mergeCell ref="A76:B76"/>
    <mergeCell ref="A69:A72"/>
    <mergeCell ref="B69:B72"/>
    <mergeCell ref="A54:A55"/>
    <mergeCell ref="B54:B55"/>
    <mergeCell ref="A56:B56"/>
    <mergeCell ref="A58:C58"/>
    <mergeCell ref="A59:B59"/>
    <mergeCell ref="A65:B65"/>
    <mergeCell ref="A67:C67"/>
    <mergeCell ref="A46:C46"/>
    <mergeCell ref="A47:B47"/>
    <mergeCell ref="A51:B51"/>
    <mergeCell ref="C41:C42"/>
    <mergeCell ref="A68:B68"/>
    <mergeCell ref="H4:K4"/>
    <mergeCell ref="L4:L5"/>
    <mergeCell ref="A7:C7"/>
    <mergeCell ref="A8:B8"/>
    <mergeCell ref="D4:D5"/>
    <mergeCell ref="E4:F4"/>
    <mergeCell ref="G4:G5"/>
    <mergeCell ref="A4:A5"/>
    <mergeCell ref="B4:B5"/>
    <mergeCell ref="C4:C5"/>
    <mergeCell ref="A12:B12"/>
    <mergeCell ref="A35:C35"/>
    <mergeCell ref="A18:B18"/>
    <mergeCell ref="A21:B21"/>
    <mergeCell ref="A23:C23"/>
    <mergeCell ref="A24:B24"/>
    <mergeCell ref="A28:B28"/>
    <mergeCell ref="A30:A31"/>
    <mergeCell ref="B30:B31"/>
    <mergeCell ref="A32:B32"/>
    <mergeCell ref="A33:A34"/>
    <mergeCell ref="C176:C181"/>
    <mergeCell ref="C185:C189"/>
    <mergeCell ref="L139:L140"/>
    <mergeCell ref="A13:A16"/>
    <mergeCell ref="B13:B16"/>
    <mergeCell ref="A53:B53"/>
    <mergeCell ref="E30:E31"/>
    <mergeCell ref="F30:F31"/>
    <mergeCell ref="G30:G31"/>
    <mergeCell ref="A36:B36"/>
    <mergeCell ref="A39:B39"/>
    <mergeCell ref="A41:A42"/>
    <mergeCell ref="B41:B42"/>
    <mergeCell ref="F41:F42"/>
    <mergeCell ref="E41:E42"/>
    <mergeCell ref="A43:B43"/>
  </mergeCells>
  <printOptions horizontalCentered="1"/>
  <pageMargins left="0.2" right="0.2" top="0.5" bottom="0.4" header="0.3" footer="0.3"/>
  <pageSetup paperSize="9" orientation="landscape" r:id="rId1"/>
  <headerFooter>
    <oddFooter>&amp;R&amp;9&amp;P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Q147"/>
  <sheetViews>
    <sheetView topLeftCell="A16" workbookViewId="0">
      <selection activeCell="D147" sqref="D147"/>
    </sheetView>
  </sheetViews>
  <sheetFormatPr defaultRowHeight="12.75" x14ac:dyDescent="0.2"/>
  <cols>
    <col min="1" max="1" width="3.7109375" style="2" customWidth="1"/>
    <col min="2" max="2" width="20.85546875" style="2" customWidth="1"/>
    <col min="3" max="3" width="31.85546875" style="2" customWidth="1"/>
    <col min="4" max="4" width="14.42578125" style="2" customWidth="1"/>
    <col min="5" max="5" width="14" style="2" customWidth="1"/>
    <col min="6" max="6" width="8.5703125" style="2" customWidth="1"/>
    <col min="7" max="7" width="10.42578125" style="4" customWidth="1"/>
    <col min="8" max="8" width="10.5703125" style="3" customWidth="1"/>
    <col min="9" max="9" width="20.140625" style="3" customWidth="1"/>
    <col min="10" max="10" width="11" style="3" customWidth="1"/>
    <col min="11" max="11" width="24.42578125" style="3" customWidth="1"/>
    <col min="12" max="12" width="12" style="3" customWidth="1"/>
    <col min="13" max="219" width="9.140625" style="3"/>
    <col min="220" max="220" width="3.7109375" style="3" customWidth="1"/>
    <col min="221" max="221" width="21.42578125" style="3" customWidth="1"/>
    <col min="222" max="222" width="25.140625" style="3" customWidth="1"/>
    <col min="223" max="223" width="14.42578125" style="3" customWidth="1"/>
    <col min="224" max="224" width="11.85546875" style="3" customWidth="1"/>
    <col min="225" max="225" width="16.85546875" style="3" customWidth="1"/>
    <col min="226" max="16384" width="9.140625" style="2"/>
  </cols>
  <sheetData>
    <row r="1" spans="1:225" ht="14.25" x14ac:dyDescent="0.2">
      <c r="C1" s="1" t="s">
        <v>180</v>
      </c>
    </row>
    <row r="2" spans="1:225" ht="18.75" x14ac:dyDescent="0.3">
      <c r="C2" s="5"/>
    </row>
    <row r="3" spans="1:225" x14ac:dyDescent="0.2">
      <c r="A3" s="234" t="s">
        <v>0</v>
      </c>
      <c r="B3" s="217" t="s">
        <v>1</v>
      </c>
      <c r="C3" s="246" t="s">
        <v>2</v>
      </c>
      <c r="D3" s="241" t="s">
        <v>3</v>
      </c>
      <c r="E3" s="243" t="s">
        <v>4</v>
      </c>
      <c r="F3" s="243"/>
      <c r="G3" s="244" t="s">
        <v>5</v>
      </c>
      <c r="H3" s="236" t="s">
        <v>6</v>
      </c>
      <c r="I3" s="236"/>
      <c r="J3" s="236"/>
      <c r="K3" s="236"/>
      <c r="L3" s="237" t="s">
        <v>215</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row>
    <row r="4" spans="1:225" ht="63.75" x14ac:dyDescent="0.2">
      <c r="A4" s="234"/>
      <c r="B4" s="219"/>
      <c r="C4" s="247"/>
      <c r="D4" s="242"/>
      <c r="E4" s="7" t="s">
        <v>7</v>
      </c>
      <c r="F4" s="7" t="s">
        <v>8</v>
      </c>
      <c r="G4" s="245"/>
      <c r="H4" s="8" t="s">
        <v>9</v>
      </c>
      <c r="I4" s="8" t="s">
        <v>10</v>
      </c>
      <c r="J4" s="8" t="s">
        <v>11</v>
      </c>
      <c r="K4" s="8" t="s">
        <v>181</v>
      </c>
      <c r="L4" s="238"/>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row>
    <row r="5" spans="1:225" x14ac:dyDescent="0.2">
      <c r="A5" s="14">
        <v>1</v>
      </c>
      <c r="B5" s="17">
        <v>2</v>
      </c>
      <c r="C5" s="136">
        <v>3</v>
      </c>
      <c r="D5" s="137">
        <v>4</v>
      </c>
      <c r="E5" s="7">
        <v>5</v>
      </c>
      <c r="F5" s="7">
        <v>6</v>
      </c>
      <c r="G5" s="138">
        <v>7</v>
      </c>
      <c r="H5" s="8">
        <v>8</v>
      </c>
      <c r="I5" s="8">
        <v>9</v>
      </c>
      <c r="J5" s="8">
        <v>10</v>
      </c>
      <c r="K5" s="20">
        <v>11</v>
      </c>
      <c r="L5" s="20">
        <v>12</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row>
    <row r="6" spans="1:225" x14ac:dyDescent="0.2">
      <c r="A6" s="239" t="s">
        <v>12</v>
      </c>
      <c r="B6" s="239"/>
      <c r="C6" s="239"/>
      <c r="D6" s="10">
        <f>D7+D11+D17+D20</f>
        <v>46131.9</v>
      </c>
      <c r="E6" s="10">
        <f>E7+E11+E17+E20</f>
        <v>225</v>
      </c>
      <c r="F6" s="10">
        <f>F7+F11+F17+F20</f>
        <v>33</v>
      </c>
      <c r="G6" s="11"/>
      <c r="H6" s="12"/>
      <c r="I6" s="13"/>
      <c r="J6" s="12"/>
      <c r="K6" s="12"/>
      <c r="L6" s="12"/>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row>
    <row r="7" spans="1:225" x14ac:dyDescent="0.2">
      <c r="A7" s="240" t="s">
        <v>13</v>
      </c>
      <c r="B7" s="240"/>
      <c r="C7" s="14"/>
      <c r="D7" s="15">
        <f>SUM(D8:D10)</f>
        <v>8521.2999999999993</v>
      </c>
      <c r="E7" s="15">
        <f>SUM(E8:E10)</f>
        <v>40</v>
      </c>
      <c r="F7" s="15">
        <f>SUM(F8:F10)</f>
        <v>0</v>
      </c>
      <c r="G7" s="11"/>
      <c r="H7" s="12"/>
      <c r="I7" s="12"/>
      <c r="J7" s="12"/>
      <c r="K7" s="12"/>
      <c r="L7" s="12"/>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row>
    <row r="8" spans="1:225" ht="38.25" x14ac:dyDescent="0.2">
      <c r="A8" s="146">
        <v>1</v>
      </c>
      <c r="B8" s="17" t="s">
        <v>14</v>
      </c>
      <c r="C8" s="18" t="s">
        <v>15</v>
      </c>
      <c r="D8" s="28">
        <v>1195.3</v>
      </c>
      <c r="E8" s="26">
        <v>12</v>
      </c>
      <c r="F8" s="26">
        <v>0</v>
      </c>
      <c r="G8" s="20" t="s">
        <v>19</v>
      </c>
      <c r="H8" s="20"/>
      <c r="I8" s="143">
        <v>43036</v>
      </c>
      <c r="J8" s="20"/>
      <c r="K8" s="20"/>
      <c r="L8" s="13"/>
    </row>
    <row r="9" spans="1:225" ht="25.5" x14ac:dyDescent="0.2">
      <c r="A9" s="146">
        <v>2</v>
      </c>
      <c r="B9" s="145" t="s">
        <v>17</v>
      </c>
      <c r="C9" s="50" t="s">
        <v>18</v>
      </c>
      <c r="D9" s="26">
        <v>3778</v>
      </c>
      <c r="E9" s="26">
        <v>16</v>
      </c>
      <c r="F9" s="26">
        <v>0</v>
      </c>
      <c r="G9" s="20" t="s">
        <v>19</v>
      </c>
      <c r="H9" s="20" t="s">
        <v>182</v>
      </c>
      <c r="I9" s="20"/>
      <c r="J9" s="141"/>
      <c r="K9" s="141"/>
      <c r="L9" s="13"/>
    </row>
    <row r="10" spans="1:225" ht="25.5" x14ac:dyDescent="0.2">
      <c r="A10" s="146">
        <v>3</v>
      </c>
      <c r="B10" s="17" t="s">
        <v>20</v>
      </c>
      <c r="C10" s="21" t="s">
        <v>21</v>
      </c>
      <c r="D10" s="22">
        <v>3548</v>
      </c>
      <c r="E10" s="23">
        <v>12</v>
      </c>
      <c r="F10" s="23">
        <v>0</v>
      </c>
      <c r="G10" s="20" t="s">
        <v>19</v>
      </c>
      <c r="H10" s="20"/>
      <c r="I10" s="140" t="s">
        <v>192</v>
      </c>
      <c r="J10" s="20"/>
      <c r="K10" s="20"/>
      <c r="L10" s="13"/>
    </row>
    <row r="11" spans="1:225" x14ac:dyDescent="0.2">
      <c r="A11" s="223" t="s">
        <v>22</v>
      </c>
      <c r="B11" s="223"/>
      <c r="C11" s="24"/>
      <c r="D11" s="25">
        <f>SUM(D12:D16)</f>
        <v>10449.1</v>
      </c>
      <c r="E11" s="25">
        <f>SUM(E12:E16)</f>
        <v>62</v>
      </c>
      <c r="F11" s="25">
        <f>SUM(F12:F16)</f>
        <v>22</v>
      </c>
      <c r="G11" s="11"/>
      <c r="H11" s="11"/>
      <c r="I11" s="11"/>
      <c r="J11" s="11"/>
      <c r="K11" s="11"/>
      <c r="L11" s="12"/>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row>
    <row r="12" spans="1:225" x14ac:dyDescent="0.2">
      <c r="A12" s="217">
        <v>1</v>
      </c>
      <c r="B12" s="217" t="s">
        <v>23</v>
      </c>
      <c r="C12" s="7" t="s">
        <v>24</v>
      </c>
      <c r="D12" s="28">
        <v>4304.2</v>
      </c>
      <c r="E12" s="26">
        <v>26</v>
      </c>
      <c r="F12" s="26">
        <v>10</v>
      </c>
      <c r="G12" s="20" t="s">
        <v>19</v>
      </c>
      <c r="H12" s="20" t="s">
        <v>182</v>
      </c>
      <c r="I12" s="20"/>
      <c r="J12" s="20"/>
      <c r="K12" s="20"/>
      <c r="L12" s="13"/>
    </row>
    <row r="13" spans="1:225" x14ac:dyDescent="0.2">
      <c r="A13" s="218"/>
      <c r="B13" s="218"/>
      <c r="C13" s="27" t="s">
        <v>25</v>
      </c>
      <c r="D13" s="2">
        <v>719.5</v>
      </c>
      <c r="E13" s="26"/>
      <c r="F13" s="26"/>
      <c r="G13" s="20"/>
      <c r="H13" s="20" t="s">
        <v>182</v>
      </c>
      <c r="I13" s="20"/>
      <c r="J13" s="20"/>
      <c r="K13" s="20"/>
      <c r="L13" s="13"/>
    </row>
    <row r="14" spans="1:225" x14ac:dyDescent="0.2">
      <c r="A14" s="218"/>
      <c r="B14" s="218"/>
      <c r="C14" s="27" t="s">
        <v>25</v>
      </c>
      <c r="D14" s="28">
        <v>75.8</v>
      </c>
      <c r="E14" s="26"/>
      <c r="F14" s="26"/>
      <c r="G14" s="20"/>
      <c r="H14" s="20"/>
      <c r="I14" s="140" t="s">
        <v>201</v>
      </c>
      <c r="J14" s="20"/>
      <c r="K14" s="20" t="s">
        <v>202</v>
      </c>
      <c r="L14" s="13"/>
    </row>
    <row r="15" spans="1:225" ht="60" x14ac:dyDescent="0.2">
      <c r="A15" s="219"/>
      <c r="B15" s="219"/>
      <c r="C15" s="27" t="s">
        <v>200</v>
      </c>
      <c r="D15" s="28">
        <v>500.6</v>
      </c>
      <c r="E15" s="26">
        <v>6</v>
      </c>
      <c r="F15" s="26"/>
      <c r="G15" s="20" t="s">
        <v>19</v>
      </c>
      <c r="H15" s="20"/>
      <c r="I15" s="20"/>
      <c r="J15" s="20"/>
      <c r="K15" s="20"/>
      <c r="L15" s="154" t="s">
        <v>219</v>
      </c>
    </row>
    <row r="16" spans="1:225" ht="78.75" x14ac:dyDescent="0.2">
      <c r="A16" s="146">
        <v>2</v>
      </c>
      <c r="B16" s="146" t="s">
        <v>26</v>
      </c>
      <c r="C16" s="7" t="s">
        <v>27</v>
      </c>
      <c r="D16" s="28">
        <v>4849</v>
      </c>
      <c r="E16" s="26">
        <v>30</v>
      </c>
      <c r="F16" s="26">
        <v>12</v>
      </c>
      <c r="G16" s="20" t="s">
        <v>19</v>
      </c>
      <c r="H16" s="152" t="s">
        <v>198</v>
      </c>
      <c r="I16" s="140"/>
      <c r="J16" s="20"/>
      <c r="K16" s="20"/>
      <c r="L16" s="13"/>
    </row>
    <row r="17" spans="1:12" x14ac:dyDescent="0.2">
      <c r="A17" s="220" t="s">
        <v>28</v>
      </c>
      <c r="B17" s="220"/>
      <c r="C17" s="29"/>
      <c r="D17" s="30">
        <f>SUM(D18:D19)</f>
        <v>18772.5</v>
      </c>
      <c r="E17" s="30">
        <f>SUM(E18:E19)</f>
        <v>87</v>
      </c>
      <c r="F17" s="30">
        <f>SUM(F18:F19)</f>
        <v>3</v>
      </c>
      <c r="G17" s="20"/>
      <c r="H17" s="20"/>
      <c r="I17" s="20"/>
      <c r="J17" s="20"/>
      <c r="K17" s="20"/>
      <c r="L17" s="13"/>
    </row>
    <row r="18" spans="1:12" x14ac:dyDescent="0.2">
      <c r="A18" s="16">
        <v>1</v>
      </c>
      <c r="B18" s="16" t="s">
        <v>29</v>
      </c>
      <c r="C18" s="16" t="s">
        <v>30</v>
      </c>
      <c r="D18" s="31">
        <v>6293.5</v>
      </c>
      <c r="E18" s="32">
        <v>36</v>
      </c>
      <c r="F18" s="32">
        <v>3</v>
      </c>
      <c r="G18" s="20" t="s">
        <v>19</v>
      </c>
      <c r="H18" s="20"/>
      <c r="I18" s="139" t="s">
        <v>213</v>
      </c>
      <c r="J18" s="20"/>
      <c r="K18" s="20"/>
      <c r="L18" s="13"/>
    </row>
    <row r="19" spans="1:12" ht="25.5" x14ac:dyDescent="0.2">
      <c r="A19" s="13">
        <v>2</v>
      </c>
      <c r="B19" s="13" t="s">
        <v>31</v>
      </c>
      <c r="C19" s="8" t="s">
        <v>32</v>
      </c>
      <c r="D19" s="33">
        <v>12479</v>
      </c>
      <c r="E19" s="33">
        <f>36+15</f>
        <v>51</v>
      </c>
      <c r="F19" s="34">
        <v>0</v>
      </c>
      <c r="G19" s="20" t="s">
        <v>19</v>
      </c>
      <c r="H19" s="20"/>
      <c r="I19" s="20">
        <v>2017</v>
      </c>
      <c r="J19" s="20"/>
      <c r="K19" s="20"/>
      <c r="L19" s="13"/>
    </row>
    <row r="20" spans="1:12" x14ac:dyDescent="0.2">
      <c r="A20" s="220" t="s">
        <v>33</v>
      </c>
      <c r="B20" s="220"/>
      <c r="C20" s="29"/>
      <c r="D20" s="30">
        <f>D21</f>
        <v>8389</v>
      </c>
      <c r="E20" s="35">
        <f>E21</f>
        <v>36</v>
      </c>
      <c r="F20" s="35">
        <f>F21</f>
        <v>8</v>
      </c>
      <c r="G20" s="20"/>
      <c r="H20" s="20"/>
      <c r="I20" s="20"/>
      <c r="J20" s="20"/>
      <c r="K20" s="20"/>
      <c r="L20" s="13"/>
    </row>
    <row r="21" spans="1:12" x14ac:dyDescent="0.2">
      <c r="A21" s="36">
        <v>1</v>
      </c>
      <c r="B21" s="37" t="s">
        <v>34</v>
      </c>
      <c r="C21" s="37" t="s">
        <v>35</v>
      </c>
      <c r="D21" s="33">
        <v>8389</v>
      </c>
      <c r="E21" s="33">
        <v>36</v>
      </c>
      <c r="F21" s="33">
        <f>44-E21</f>
        <v>8</v>
      </c>
      <c r="G21" s="20" t="s">
        <v>19</v>
      </c>
      <c r="H21" s="20"/>
      <c r="I21" s="20"/>
      <c r="J21" s="20"/>
      <c r="K21" s="20"/>
      <c r="L21" s="13"/>
    </row>
    <row r="22" spans="1:12" x14ac:dyDescent="0.2">
      <c r="A22" s="233" t="s">
        <v>36</v>
      </c>
      <c r="B22" s="233"/>
      <c r="C22" s="233"/>
      <c r="D22" s="38">
        <f>D23+D27+D31</f>
        <v>16318.599999999999</v>
      </c>
      <c r="E22" s="39">
        <f>E23+E27+E31</f>
        <v>103</v>
      </c>
      <c r="F22" s="39">
        <f>F23+F27+F31</f>
        <v>7</v>
      </c>
      <c r="G22" s="20"/>
      <c r="H22" s="20"/>
      <c r="I22" s="20"/>
      <c r="J22" s="20"/>
      <c r="K22" s="20"/>
      <c r="L22" s="13"/>
    </row>
    <row r="23" spans="1:12" x14ac:dyDescent="0.2">
      <c r="A23" s="223" t="s">
        <v>13</v>
      </c>
      <c r="B23" s="223"/>
      <c r="C23" s="40"/>
      <c r="D23" s="41">
        <f>SUM(D24:D26)</f>
        <v>3504</v>
      </c>
      <c r="E23" s="41">
        <f>E24+E33+E25</f>
        <v>20</v>
      </c>
      <c r="F23" s="41">
        <f>F24+F33+F25</f>
        <v>0</v>
      </c>
      <c r="G23" s="20"/>
      <c r="H23" s="20"/>
      <c r="I23" s="20"/>
      <c r="J23" s="20"/>
      <c r="K23" s="20"/>
      <c r="L23" s="13"/>
    </row>
    <row r="24" spans="1:12" ht="25.5" x14ac:dyDescent="0.2">
      <c r="A24" s="146">
        <v>1</v>
      </c>
      <c r="B24" s="156" t="s">
        <v>37</v>
      </c>
      <c r="C24" s="7" t="s">
        <v>38</v>
      </c>
      <c r="D24" s="26">
        <v>1080</v>
      </c>
      <c r="E24" s="26">
        <v>10</v>
      </c>
      <c r="F24" s="26"/>
      <c r="G24" s="20" t="s">
        <v>19</v>
      </c>
      <c r="H24" s="20" t="s">
        <v>182</v>
      </c>
      <c r="I24" s="20"/>
      <c r="J24" s="20"/>
      <c r="K24" s="20"/>
      <c r="L24" s="13"/>
    </row>
    <row r="25" spans="1:12" x14ac:dyDescent="0.2">
      <c r="A25" s="146">
        <v>2</v>
      </c>
      <c r="B25" s="157" t="s">
        <v>39</v>
      </c>
      <c r="C25" s="43" t="s">
        <v>40</v>
      </c>
      <c r="D25" s="44">
        <v>1224</v>
      </c>
      <c r="E25" s="26">
        <v>6</v>
      </c>
      <c r="F25" s="26"/>
      <c r="G25" s="8" t="s">
        <v>19</v>
      </c>
      <c r="H25" s="20"/>
      <c r="I25" s="140" t="s">
        <v>211</v>
      </c>
      <c r="J25" s="20"/>
      <c r="K25" s="20"/>
      <c r="L25" s="13"/>
    </row>
    <row r="26" spans="1:12" ht="25.5" x14ac:dyDescent="0.2">
      <c r="A26" s="146">
        <v>3</v>
      </c>
      <c r="B26" s="157" t="s">
        <v>41</v>
      </c>
      <c r="C26" s="43" t="s">
        <v>42</v>
      </c>
      <c r="D26" s="44">
        <v>1200</v>
      </c>
      <c r="E26" s="26">
        <v>9</v>
      </c>
      <c r="F26" s="26"/>
      <c r="G26" s="8"/>
      <c r="H26" s="20"/>
      <c r="I26" s="20"/>
      <c r="J26" s="20"/>
      <c r="K26" s="8" t="s">
        <v>195</v>
      </c>
      <c r="L26" s="13"/>
    </row>
    <row r="27" spans="1:12" x14ac:dyDescent="0.2">
      <c r="A27" s="223" t="s">
        <v>22</v>
      </c>
      <c r="B27" s="223"/>
      <c r="C27" s="29"/>
      <c r="D27" s="45">
        <f>D28+D29+D30</f>
        <v>9700.7999999999993</v>
      </c>
      <c r="E27" s="41">
        <f>E28+E29+E30</f>
        <v>60</v>
      </c>
      <c r="F27" s="41">
        <f>F28+F29+F30</f>
        <v>4</v>
      </c>
      <c r="G27" s="20"/>
      <c r="H27" s="20"/>
      <c r="I27" s="20"/>
      <c r="J27" s="20"/>
      <c r="K27" s="20"/>
      <c r="L27" s="13"/>
    </row>
    <row r="28" spans="1:12" ht="25.5" x14ac:dyDescent="0.2">
      <c r="A28" s="146">
        <v>1</v>
      </c>
      <c r="B28" s="46" t="s">
        <v>43</v>
      </c>
      <c r="C28" s="7" t="s">
        <v>44</v>
      </c>
      <c r="D28" s="26">
        <v>1860</v>
      </c>
      <c r="E28" s="26">
        <v>30</v>
      </c>
      <c r="F28" s="26">
        <v>4</v>
      </c>
      <c r="G28" s="20" t="s">
        <v>19</v>
      </c>
      <c r="H28" s="20"/>
      <c r="I28" s="20"/>
      <c r="J28" s="20" t="s">
        <v>182</v>
      </c>
      <c r="K28" s="20"/>
      <c r="L28" s="13"/>
    </row>
    <row r="29" spans="1:12" ht="25.5" x14ac:dyDescent="0.2">
      <c r="A29" s="234">
        <v>2</v>
      </c>
      <c r="B29" s="235" t="s">
        <v>45</v>
      </c>
      <c r="C29" s="48" t="s">
        <v>46</v>
      </c>
      <c r="D29" s="49">
        <v>1350.5</v>
      </c>
      <c r="E29" s="221">
        <v>30</v>
      </c>
      <c r="F29" s="221">
        <v>0</v>
      </c>
      <c r="G29" s="212" t="s">
        <v>19</v>
      </c>
      <c r="H29" s="20" t="s">
        <v>182</v>
      </c>
      <c r="I29" s="20"/>
      <c r="J29" s="20"/>
      <c r="K29" s="20"/>
      <c r="L29" s="13"/>
    </row>
    <row r="30" spans="1:12" ht="25.5" x14ac:dyDescent="0.2">
      <c r="A30" s="234"/>
      <c r="B30" s="235"/>
      <c r="C30" s="48" t="s">
        <v>47</v>
      </c>
      <c r="D30" s="49">
        <v>6490.3</v>
      </c>
      <c r="E30" s="222"/>
      <c r="F30" s="222"/>
      <c r="G30" s="214"/>
      <c r="H30" s="20" t="s">
        <v>182</v>
      </c>
      <c r="I30" s="20"/>
      <c r="J30" s="20"/>
      <c r="K30" s="20"/>
      <c r="L30" s="13"/>
    </row>
    <row r="31" spans="1:12" x14ac:dyDescent="0.2">
      <c r="A31" s="220" t="s">
        <v>28</v>
      </c>
      <c r="B31" s="220"/>
      <c r="C31" s="29"/>
      <c r="D31" s="45">
        <f>D32+D33</f>
        <v>3113.7999999999997</v>
      </c>
      <c r="E31" s="41">
        <f>E32+E33</f>
        <v>23</v>
      </c>
      <c r="F31" s="41">
        <f>F32+F33</f>
        <v>3</v>
      </c>
      <c r="G31" s="20"/>
      <c r="H31" s="20"/>
      <c r="I31" s="20"/>
      <c r="J31" s="20"/>
      <c r="K31" s="20"/>
      <c r="L31" s="13"/>
    </row>
    <row r="32" spans="1:12" ht="38.25" x14ac:dyDescent="0.2">
      <c r="A32" s="217">
        <v>1</v>
      </c>
      <c r="B32" s="46" t="s">
        <v>48</v>
      </c>
      <c r="C32" s="50" t="s">
        <v>49</v>
      </c>
      <c r="D32" s="28">
        <v>2853.6</v>
      </c>
      <c r="E32" s="26">
        <v>19</v>
      </c>
      <c r="F32" s="26">
        <v>3</v>
      </c>
      <c r="G32" s="20" t="s">
        <v>19</v>
      </c>
      <c r="H32" s="20" t="s">
        <v>182</v>
      </c>
      <c r="I32" s="20"/>
      <c r="J32" s="20"/>
      <c r="K32" s="20"/>
      <c r="L32" s="13"/>
    </row>
    <row r="33" spans="1:12" ht="60" x14ac:dyDescent="0.2">
      <c r="A33" s="219"/>
      <c r="B33" s="21" t="s">
        <v>50</v>
      </c>
      <c r="C33" s="21" t="s">
        <v>51</v>
      </c>
      <c r="D33" s="22">
        <v>260.2</v>
      </c>
      <c r="E33" s="26">
        <v>4</v>
      </c>
      <c r="F33" s="26"/>
      <c r="G33" s="20" t="s">
        <v>19</v>
      </c>
      <c r="H33" s="20" t="s">
        <v>182</v>
      </c>
      <c r="I33" s="20"/>
      <c r="J33" s="20"/>
      <c r="K33" s="20"/>
      <c r="L33" s="154" t="s">
        <v>219</v>
      </c>
    </row>
    <row r="34" spans="1:12" x14ac:dyDescent="0.2">
      <c r="A34" s="232" t="s">
        <v>52</v>
      </c>
      <c r="B34" s="232"/>
      <c r="C34" s="232"/>
      <c r="D34" s="51">
        <f>D35+D38+D42</f>
        <v>29762.300000000003</v>
      </c>
      <c r="E34" s="52">
        <f>E35+E38+E42</f>
        <v>145</v>
      </c>
      <c r="F34" s="51">
        <f>F35+F38+F42</f>
        <v>41</v>
      </c>
      <c r="G34" s="20"/>
      <c r="H34" s="20"/>
      <c r="I34" s="20"/>
      <c r="J34" s="20"/>
      <c r="K34" s="20"/>
      <c r="L34" s="13"/>
    </row>
    <row r="35" spans="1:12" x14ac:dyDescent="0.2">
      <c r="A35" s="223" t="s">
        <v>13</v>
      </c>
      <c r="B35" s="223"/>
      <c r="C35" s="29"/>
      <c r="D35" s="53">
        <f>D36</f>
        <v>2558</v>
      </c>
      <c r="E35" s="54">
        <f>E36</f>
        <v>12</v>
      </c>
      <c r="F35" s="53"/>
      <c r="G35" s="20"/>
      <c r="H35" s="20"/>
      <c r="I35" s="20"/>
      <c r="J35" s="20"/>
      <c r="K35" s="20"/>
      <c r="L35" s="13"/>
    </row>
    <row r="36" spans="1:12" ht="25.5" x14ac:dyDescent="0.2">
      <c r="A36" s="20">
        <v>1</v>
      </c>
      <c r="B36" s="55" t="s">
        <v>53</v>
      </c>
      <c r="C36" s="56" t="s">
        <v>54</v>
      </c>
      <c r="D36" s="57">
        <v>2558</v>
      </c>
      <c r="E36" s="57">
        <v>12</v>
      </c>
      <c r="F36" s="57"/>
      <c r="G36" s="20" t="s">
        <v>19</v>
      </c>
      <c r="H36" s="20"/>
      <c r="I36" s="140" t="s">
        <v>199</v>
      </c>
      <c r="J36" s="20"/>
      <c r="K36" s="20"/>
      <c r="L36" s="13"/>
    </row>
    <row r="37" spans="1:12" ht="25.5" x14ac:dyDescent="0.2">
      <c r="A37" s="146">
        <v>2</v>
      </c>
      <c r="B37" s="58" t="s">
        <v>55</v>
      </c>
      <c r="C37" s="59" t="s">
        <v>56</v>
      </c>
      <c r="D37" s="60">
        <v>190.1</v>
      </c>
      <c r="E37" s="19"/>
      <c r="F37" s="61"/>
      <c r="G37" s="20"/>
      <c r="H37" s="20" t="s">
        <v>182</v>
      </c>
      <c r="I37" s="20"/>
      <c r="J37" s="20"/>
      <c r="K37" s="20"/>
      <c r="L37" s="13"/>
    </row>
    <row r="38" spans="1:12" x14ac:dyDescent="0.2">
      <c r="A38" s="223" t="s">
        <v>22</v>
      </c>
      <c r="B38" s="223"/>
      <c r="C38" s="29"/>
      <c r="D38" s="45">
        <f>D39+D40+D41</f>
        <v>11431.6</v>
      </c>
      <c r="E38" s="41">
        <f>E39+E40+E41</f>
        <v>70</v>
      </c>
      <c r="F38" s="45">
        <f>F39+F40+F41</f>
        <v>37</v>
      </c>
      <c r="G38" s="20"/>
      <c r="H38" s="20"/>
      <c r="I38" s="20"/>
      <c r="J38" s="20"/>
      <c r="K38" s="20"/>
      <c r="L38" s="13"/>
    </row>
    <row r="39" spans="1:12" x14ac:dyDescent="0.2">
      <c r="A39" s="146">
        <v>1</v>
      </c>
      <c r="B39" s="16" t="s">
        <v>57</v>
      </c>
      <c r="C39" s="7" t="s">
        <v>58</v>
      </c>
      <c r="D39" s="26">
        <v>5549</v>
      </c>
      <c r="E39" s="26">
        <v>30</v>
      </c>
      <c r="F39" s="26">
        <v>25</v>
      </c>
      <c r="G39" s="20" t="s">
        <v>16</v>
      </c>
      <c r="H39" s="20"/>
      <c r="I39" s="140" t="s">
        <v>193</v>
      </c>
      <c r="J39" s="20"/>
      <c r="K39" s="20"/>
      <c r="L39" s="13"/>
    </row>
    <row r="40" spans="1:12" x14ac:dyDescent="0.2">
      <c r="A40" s="217">
        <v>2</v>
      </c>
      <c r="B40" s="274" t="s">
        <v>53</v>
      </c>
      <c r="C40" s="241" t="s">
        <v>59</v>
      </c>
      <c r="D40" s="28">
        <v>5171.6000000000004</v>
      </c>
      <c r="E40" s="230">
        <v>40</v>
      </c>
      <c r="F40" s="228">
        <v>12</v>
      </c>
      <c r="G40" s="20" t="s">
        <v>60</v>
      </c>
      <c r="H40" s="20"/>
      <c r="I40" s="20"/>
      <c r="J40" s="20" t="s">
        <v>194</v>
      </c>
      <c r="K40" s="20"/>
      <c r="L40" s="13"/>
    </row>
    <row r="41" spans="1:12" x14ac:dyDescent="0.2">
      <c r="A41" s="219"/>
      <c r="B41" s="275"/>
      <c r="C41" s="242"/>
      <c r="D41" s="26">
        <v>711</v>
      </c>
      <c r="E41" s="231"/>
      <c r="F41" s="229"/>
      <c r="G41" s="20" t="s">
        <v>61</v>
      </c>
      <c r="H41" s="20"/>
      <c r="I41" s="20"/>
      <c r="J41" s="20" t="s">
        <v>194</v>
      </c>
      <c r="K41" s="20"/>
      <c r="L41" s="13"/>
    </row>
    <row r="42" spans="1:12" x14ac:dyDescent="0.2">
      <c r="A42" s="220" t="s">
        <v>28</v>
      </c>
      <c r="B42" s="220"/>
      <c r="C42" s="29"/>
      <c r="D42" s="53">
        <f>D43+D44</f>
        <v>15772.7</v>
      </c>
      <c r="E42" s="54">
        <f>E43+E44</f>
        <v>63</v>
      </c>
      <c r="F42" s="53">
        <f>F43+F44</f>
        <v>4</v>
      </c>
      <c r="G42" s="20"/>
      <c r="H42" s="20"/>
      <c r="I42" s="20"/>
      <c r="J42" s="20"/>
      <c r="K42" s="20"/>
      <c r="L42" s="13"/>
    </row>
    <row r="43" spans="1:12" x14ac:dyDescent="0.2">
      <c r="A43" s="16">
        <v>1</v>
      </c>
      <c r="B43" s="16" t="s">
        <v>53</v>
      </c>
      <c r="C43" s="16" t="s">
        <v>62</v>
      </c>
      <c r="D43" s="62">
        <v>4248.5</v>
      </c>
      <c r="E43" s="19">
        <v>27</v>
      </c>
      <c r="F43" s="19">
        <v>0</v>
      </c>
      <c r="G43" s="20" t="s">
        <v>19</v>
      </c>
      <c r="H43" s="20" t="s">
        <v>182</v>
      </c>
      <c r="I43" s="20"/>
      <c r="J43" s="20"/>
      <c r="K43" s="20"/>
      <c r="L43" s="13"/>
    </row>
    <row r="44" spans="1:12" ht="25.5" x14ac:dyDescent="0.2">
      <c r="A44" s="16">
        <v>2</v>
      </c>
      <c r="B44" s="16" t="s">
        <v>63</v>
      </c>
      <c r="C44" s="7" t="s">
        <v>64</v>
      </c>
      <c r="D44" s="28">
        <v>11524.2</v>
      </c>
      <c r="E44" s="26">
        <v>36</v>
      </c>
      <c r="F44" s="26">
        <v>4</v>
      </c>
      <c r="G44" s="20" t="s">
        <v>16</v>
      </c>
      <c r="H44" s="20"/>
      <c r="I44" s="140" t="s">
        <v>185</v>
      </c>
      <c r="J44" s="20"/>
      <c r="K44" s="20"/>
      <c r="L44" s="13"/>
    </row>
    <row r="45" spans="1:12" x14ac:dyDescent="0.2">
      <c r="A45" s="248" t="s">
        <v>65</v>
      </c>
      <c r="B45" s="248"/>
      <c r="C45" s="248"/>
      <c r="D45" s="63">
        <f>D46+D50+D52+D55</f>
        <v>28212.2</v>
      </c>
      <c r="E45" s="64">
        <f>E46+E50+E52+E55</f>
        <v>96</v>
      </c>
      <c r="F45" s="64">
        <f>F46+F50+F52+F55</f>
        <v>0</v>
      </c>
      <c r="G45" s="20"/>
      <c r="H45" s="20"/>
      <c r="I45" s="20"/>
      <c r="J45" s="20"/>
      <c r="K45" s="20"/>
      <c r="L45" s="13"/>
    </row>
    <row r="46" spans="1:12" x14ac:dyDescent="0.2">
      <c r="A46" s="223" t="s">
        <v>13</v>
      </c>
      <c r="B46" s="223"/>
      <c r="C46" s="65"/>
      <c r="D46" s="30">
        <f>D47</f>
        <v>3580</v>
      </c>
      <c r="E46" s="35">
        <f>E47</f>
        <v>11</v>
      </c>
      <c r="F46" s="66">
        <f>F47</f>
        <v>0</v>
      </c>
      <c r="G46" s="20"/>
      <c r="H46" s="20"/>
      <c r="I46" s="20"/>
      <c r="J46" s="20"/>
      <c r="K46" s="20"/>
      <c r="L46" s="13"/>
    </row>
    <row r="47" spans="1:12" ht="25.5" x14ac:dyDescent="0.2">
      <c r="A47" s="146">
        <v>1</v>
      </c>
      <c r="B47" s="67" t="s">
        <v>66</v>
      </c>
      <c r="C47" s="43" t="s">
        <v>67</v>
      </c>
      <c r="D47" s="62">
        <v>3580</v>
      </c>
      <c r="E47" s="19">
        <v>11</v>
      </c>
      <c r="F47" s="61"/>
      <c r="G47" s="20" t="s">
        <v>146</v>
      </c>
      <c r="H47" s="20" t="s">
        <v>182</v>
      </c>
      <c r="I47" s="20"/>
      <c r="J47" s="20"/>
      <c r="K47" s="20"/>
      <c r="L47" s="13"/>
    </row>
    <row r="48" spans="1:12" ht="25.5" x14ac:dyDescent="0.2">
      <c r="A48" s="146">
        <v>2</v>
      </c>
      <c r="B48" s="58" t="s">
        <v>68</v>
      </c>
      <c r="C48" s="59" t="s">
        <v>69</v>
      </c>
      <c r="D48" s="62">
        <v>338.2</v>
      </c>
      <c r="E48" s="19"/>
      <c r="F48" s="61"/>
      <c r="G48" s="20"/>
      <c r="H48" s="20" t="s">
        <v>182</v>
      </c>
      <c r="I48" s="20"/>
      <c r="J48" s="20"/>
      <c r="K48" s="20"/>
      <c r="L48" s="13"/>
    </row>
    <row r="49" spans="1:12" ht="25.5" x14ac:dyDescent="0.2">
      <c r="A49" s="146">
        <v>3</v>
      </c>
      <c r="B49" s="58" t="s">
        <v>70</v>
      </c>
      <c r="C49" s="59" t="s">
        <v>71</v>
      </c>
      <c r="D49" s="60">
        <v>207.3</v>
      </c>
      <c r="E49" s="19"/>
      <c r="F49" s="61"/>
      <c r="G49" s="20"/>
      <c r="H49" s="20" t="s">
        <v>182</v>
      </c>
      <c r="I49" s="20"/>
      <c r="J49" s="20"/>
      <c r="K49" s="20"/>
      <c r="L49" s="13"/>
    </row>
    <row r="50" spans="1:12" x14ac:dyDescent="0.2">
      <c r="A50" s="223" t="s">
        <v>22</v>
      </c>
      <c r="B50" s="223"/>
      <c r="C50" s="65"/>
      <c r="D50" s="30">
        <f>D51</f>
        <v>1727.2</v>
      </c>
      <c r="E50" s="35">
        <f>E51</f>
        <v>16</v>
      </c>
      <c r="F50" s="66">
        <f>F51</f>
        <v>0</v>
      </c>
      <c r="G50" s="20"/>
      <c r="H50" s="20"/>
      <c r="I50" s="20"/>
      <c r="J50" s="20"/>
      <c r="K50" s="20"/>
      <c r="L50" s="13"/>
    </row>
    <row r="51" spans="1:12" x14ac:dyDescent="0.2">
      <c r="A51" s="16">
        <v>1</v>
      </c>
      <c r="B51" s="16" t="s">
        <v>72</v>
      </c>
      <c r="C51" s="50" t="s">
        <v>73</v>
      </c>
      <c r="D51" s="68">
        <v>1727.2</v>
      </c>
      <c r="E51" s="69">
        <v>16</v>
      </c>
      <c r="F51" s="70">
        <v>0</v>
      </c>
      <c r="G51" s="20" t="s">
        <v>60</v>
      </c>
      <c r="H51" s="20"/>
      <c r="I51" s="140" t="s">
        <v>210</v>
      </c>
      <c r="J51" s="20"/>
      <c r="K51" s="20"/>
      <c r="L51" s="13"/>
    </row>
    <row r="52" spans="1:12" x14ac:dyDescent="0.2">
      <c r="A52" s="220" t="s">
        <v>28</v>
      </c>
      <c r="B52" s="220"/>
      <c r="C52" s="65"/>
      <c r="D52" s="30">
        <f>D53</f>
        <v>10859</v>
      </c>
      <c r="E52" s="35">
        <f>E53</f>
        <v>35</v>
      </c>
      <c r="F52" s="66">
        <f>F53</f>
        <v>0</v>
      </c>
      <c r="G52" s="20"/>
      <c r="H52" s="20"/>
      <c r="I52" s="20"/>
      <c r="J52" s="20"/>
      <c r="K52" s="20"/>
      <c r="L52" s="13"/>
    </row>
    <row r="53" spans="1:12" ht="25.5" x14ac:dyDescent="0.2">
      <c r="A53" s="217">
        <v>1</v>
      </c>
      <c r="B53" s="217" t="s">
        <v>72</v>
      </c>
      <c r="C53" s="18" t="s">
        <v>74</v>
      </c>
      <c r="D53" s="71">
        <v>10859</v>
      </c>
      <c r="E53" s="71">
        <v>35</v>
      </c>
      <c r="F53" s="72">
        <v>0</v>
      </c>
      <c r="G53" s="20" t="s">
        <v>19</v>
      </c>
      <c r="H53" s="20"/>
      <c r="I53" s="140" t="s">
        <v>204</v>
      </c>
      <c r="J53" s="20"/>
      <c r="K53" s="20"/>
      <c r="L53" s="13"/>
    </row>
    <row r="54" spans="1:12" ht="38.25" x14ac:dyDescent="0.2">
      <c r="A54" s="219"/>
      <c r="B54" s="219"/>
      <c r="C54" s="73" t="s">
        <v>75</v>
      </c>
      <c r="D54" s="60">
        <v>940.7</v>
      </c>
      <c r="E54" s="71"/>
      <c r="F54" s="72"/>
      <c r="G54" s="20"/>
      <c r="H54" s="20"/>
      <c r="I54" s="20"/>
      <c r="J54" s="20"/>
      <c r="K54" s="8" t="s">
        <v>205</v>
      </c>
      <c r="L54" s="13"/>
    </row>
    <row r="55" spans="1:12" x14ac:dyDescent="0.2">
      <c r="A55" s="220" t="s">
        <v>33</v>
      </c>
      <c r="B55" s="220"/>
      <c r="C55" s="65"/>
      <c r="D55" s="30">
        <f>D56</f>
        <v>12046</v>
      </c>
      <c r="E55" s="74">
        <f>E56</f>
        <v>34</v>
      </c>
      <c r="F55" s="75">
        <f>F56</f>
        <v>0</v>
      </c>
      <c r="G55" s="20"/>
      <c r="H55" s="20"/>
      <c r="I55" s="20"/>
      <c r="J55" s="20"/>
      <c r="K55" s="20"/>
      <c r="L55" s="13"/>
    </row>
    <row r="56" spans="1:12" x14ac:dyDescent="0.2">
      <c r="A56" s="36">
        <v>1</v>
      </c>
      <c r="B56" s="37" t="s">
        <v>76</v>
      </c>
      <c r="C56" s="37" t="s">
        <v>77</v>
      </c>
      <c r="D56" s="33">
        <v>12046</v>
      </c>
      <c r="E56" s="57">
        <v>34</v>
      </c>
      <c r="F56" s="76">
        <v>0</v>
      </c>
      <c r="G56" s="20" t="s">
        <v>19</v>
      </c>
      <c r="H56" s="20"/>
      <c r="I56" s="20"/>
      <c r="J56" s="20"/>
      <c r="K56" s="20"/>
      <c r="L56" s="13"/>
    </row>
    <row r="57" spans="1:12" x14ac:dyDescent="0.2">
      <c r="A57" s="252" t="s">
        <v>78</v>
      </c>
      <c r="B57" s="252"/>
      <c r="C57" s="252"/>
      <c r="D57" s="77">
        <f>D58+D64</f>
        <v>17595.5</v>
      </c>
      <c r="E57" s="77">
        <f>E58+E64</f>
        <v>74</v>
      </c>
      <c r="F57" s="77">
        <f>F58+F64</f>
        <v>22</v>
      </c>
      <c r="G57" s="20"/>
      <c r="H57" s="20"/>
      <c r="I57" s="20"/>
      <c r="J57" s="20"/>
      <c r="K57" s="20"/>
      <c r="L57" s="13"/>
    </row>
    <row r="58" spans="1:12" x14ac:dyDescent="0.2">
      <c r="A58" s="223" t="s">
        <v>13</v>
      </c>
      <c r="B58" s="223"/>
      <c r="C58" s="65"/>
      <c r="D58" s="35">
        <f>SUM(D59:D61)</f>
        <v>11613.5</v>
      </c>
      <c r="E58" s="35">
        <f t="shared" ref="E58:F58" si="0">SUM(E59:E61)</f>
        <v>44</v>
      </c>
      <c r="F58" s="35">
        <f t="shared" si="0"/>
        <v>0</v>
      </c>
      <c r="G58" s="20"/>
      <c r="H58" s="20"/>
      <c r="I58" s="20"/>
      <c r="J58" s="20"/>
      <c r="K58" s="20"/>
      <c r="L58" s="13"/>
    </row>
    <row r="59" spans="1:12" ht="25.5" x14ac:dyDescent="0.2">
      <c r="A59" s="14">
        <v>1</v>
      </c>
      <c r="B59" s="67" t="s">
        <v>79</v>
      </c>
      <c r="C59" s="50" t="s">
        <v>80</v>
      </c>
      <c r="D59" s="78">
        <f>[1]BC_PTCKH!D154</f>
        <v>8203.5</v>
      </c>
      <c r="E59" s="79">
        <v>20</v>
      </c>
      <c r="F59" s="80"/>
      <c r="G59" s="20" t="s">
        <v>19</v>
      </c>
      <c r="H59" s="20" t="s">
        <v>182</v>
      </c>
      <c r="I59" s="20"/>
      <c r="J59" s="20"/>
      <c r="K59" s="20"/>
      <c r="L59" s="13"/>
    </row>
    <row r="60" spans="1:12" ht="25.5" x14ac:dyDescent="0.2">
      <c r="A60" s="14">
        <v>2</v>
      </c>
      <c r="B60" s="46" t="s">
        <v>81</v>
      </c>
      <c r="C60" s="81" t="s">
        <v>82</v>
      </c>
      <c r="D60" s="82">
        <v>2460</v>
      </c>
      <c r="E60" s="19">
        <v>17</v>
      </c>
      <c r="F60" s="82"/>
      <c r="G60" s="8" t="s">
        <v>83</v>
      </c>
      <c r="H60" s="20"/>
      <c r="I60" s="140" t="s">
        <v>224</v>
      </c>
      <c r="J60" s="20"/>
      <c r="K60" s="20"/>
      <c r="L60" s="13"/>
    </row>
    <row r="61" spans="1:12" ht="25.5" x14ac:dyDescent="0.2">
      <c r="A61" s="14">
        <v>3</v>
      </c>
      <c r="B61" s="46" t="s">
        <v>84</v>
      </c>
      <c r="C61" s="81" t="s">
        <v>85</v>
      </c>
      <c r="D61" s="82">
        <v>950</v>
      </c>
      <c r="E61" s="19">
        <v>7</v>
      </c>
      <c r="F61" s="82"/>
      <c r="G61" s="8"/>
      <c r="H61" s="20"/>
      <c r="I61" s="20"/>
      <c r="J61" s="20"/>
      <c r="K61" s="8" t="s">
        <v>214</v>
      </c>
      <c r="L61" s="13"/>
    </row>
    <row r="62" spans="1:12" ht="25.5" x14ac:dyDescent="0.2">
      <c r="A62" s="14">
        <v>4</v>
      </c>
      <c r="B62" s="58" t="s">
        <v>86</v>
      </c>
      <c r="C62" s="59" t="s">
        <v>87</v>
      </c>
      <c r="D62" s="60">
        <v>115.5</v>
      </c>
      <c r="E62" s="19"/>
      <c r="F62" s="82"/>
      <c r="G62" s="8"/>
      <c r="H62" s="20" t="s">
        <v>182</v>
      </c>
      <c r="I62" s="20"/>
      <c r="J62" s="20"/>
      <c r="K62" s="20"/>
      <c r="L62" s="13"/>
    </row>
    <row r="63" spans="1:12" x14ac:dyDescent="0.2">
      <c r="A63" s="14"/>
      <c r="B63" s="46"/>
      <c r="C63" s="81"/>
      <c r="D63" s="82"/>
      <c r="E63" s="19"/>
      <c r="F63" s="82"/>
      <c r="G63" s="8"/>
      <c r="H63" s="20"/>
      <c r="I63" s="20"/>
      <c r="J63" s="20"/>
      <c r="K63" s="20"/>
      <c r="L63" s="13"/>
    </row>
    <row r="64" spans="1:12" x14ac:dyDescent="0.2">
      <c r="A64" s="223" t="s">
        <v>22</v>
      </c>
      <c r="B64" s="223"/>
      <c r="C64" s="29"/>
      <c r="D64" s="41">
        <f>D65</f>
        <v>5982</v>
      </c>
      <c r="E64" s="41">
        <f>E65</f>
        <v>30</v>
      </c>
      <c r="F64" s="41">
        <f>F65</f>
        <v>22</v>
      </c>
      <c r="G64" s="20"/>
      <c r="H64" s="20"/>
      <c r="I64" s="20"/>
      <c r="J64" s="20"/>
      <c r="K64" s="20"/>
      <c r="L64" s="13"/>
    </row>
    <row r="65" spans="1:12" ht="25.5" x14ac:dyDescent="0.2">
      <c r="A65" s="14">
        <v>1</v>
      </c>
      <c r="B65" s="217" t="s">
        <v>88</v>
      </c>
      <c r="C65" s="7" t="s">
        <v>89</v>
      </c>
      <c r="D65" s="26">
        <v>5982</v>
      </c>
      <c r="E65" s="26">
        <v>30</v>
      </c>
      <c r="F65" s="26">
        <v>22</v>
      </c>
      <c r="G65" s="20" t="s">
        <v>16</v>
      </c>
      <c r="H65" s="20" t="s">
        <v>182</v>
      </c>
      <c r="I65" s="20"/>
      <c r="J65" s="20"/>
      <c r="K65" s="20"/>
      <c r="L65" s="13"/>
    </row>
    <row r="66" spans="1:12" ht="25.5" x14ac:dyDescent="0.2">
      <c r="A66" s="14">
        <v>2</v>
      </c>
      <c r="B66" s="218"/>
      <c r="C66" s="83" t="s">
        <v>90</v>
      </c>
      <c r="D66" s="60">
        <v>680</v>
      </c>
      <c r="E66" s="278">
        <v>11</v>
      </c>
      <c r="F66" s="26"/>
      <c r="G66" s="20" t="s">
        <v>19</v>
      </c>
      <c r="H66" s="20"/>
      <c r="I66" s="20"/>
      <c r="J66" s="20"/>
      <c r="K66" s="273" t="s">
        <v>207</v>
      </c>
      <c r="L66" s="13"/>
    </row>
    <row r="67" spans="1:12" ht="45" customHeight="1" x14ac:dyDescent="0.2">
      <c r="A67" s="14">
        <v>3</v>
      </c>
      <c r="B67" s="219"/>
      <c r="C67" s="83" t="s">
        <v>91</v>
      </c>
      <c r="D67" s="60">
        <v>460</v>
      </c>
      <c r="E67" s="279"/>
      <c r="F67" s="26"/>
      <c r="G67" s="8" t="s">
        <v>83</v>
      </c>
      <c r="H67" s="20"/>
      <c r="I67" s="20"/>
      <c r="J67" s="20"/>
      <c r="K67" s="214"/>
      <c r="L67" s="13"/>
    </row>
    <row r="68" spans="1:12" x14ac:dyDescent="0.2">
      <c r="A68" s="253" t="s">
        <v>92</v>
      </c>
      <c r="B68" s="253"/>
      <c r="C68" s="253"/>
      <c r="D68" s="84">
        <f>D69+D77+D80+D83</f>
        <v>55437.08</v>
      </c>
      <c r="E68" s="84">
        <f>E69+E77+E80+E83</f>
        <v>250</v>
      </c>
      <c r="F68" s="84">
        <f>F69+F77+F80+F83</f>
        <v>39</v>
      </c>
      <c r="G68" s="20"/>
      <c r="H68" s="20"/>
      <c r="I68" s="20"/>
      <c r="J68" s="20"/>
      <c r="K68" s="20"/>
      <c r="L68" s="13"/>
    </row>
    <row r="69" spans="1:12" x14ac:dyDescent="0.2">
      <c r="A69" s="223" t="s">
        <v>13</v>
      </c>
      <c r="B69" s="223"/>
      <c r="C69" s="29"/>
      <c r="D69" s="41">
        <f>SUM(D70:D76)</f>
        <v>12327.98</v>
      </c>
      <c r="E69" s="41">
        <f>SUM(E70:E76)</f>
        <v>70</v>
      </c>
      <c r="F69" s="41">
        <f>SUM(F70:F76)</f>
        <v>0</v>
      </c>
      <c r="G69" s="20"/>
      <c r="H69" s="20"/>
      <c r="I69" s="20"/>
      <c r="J69" s="20"/>
      <c r="K69" s="20"/>
      <c r="L69" s="13"/>
    </row>
    <row r="70" spans="1:12" ht="25.5" x14ac:dyDescent="0.2">
      <c r="A70" s="217">
        <v>1</v>
      </c>
      <c r="B70" s="217" t="s">
        <v>93</v>
      </c>
      <c r="C70" s="21" t="s">
        <v>94</v>
      </c>
      <c r="D70" s="22">
        <v>1506.4</v>
      </c>
      <c r="E70" s="23">
        <v>15</v>
      </c>
      <c r="F70" s="22"/>
      <c r="G70" s="20" t="s">
        <v>19</v>
      </c>
      <c r="H70" s="20" t="s">
        <v>182</v>
      </c>
      <c r="I70" s="20"/>
      <c r="J70" s="20"/>
      <c r="K70" s="20"/>
      <c r="L70" s="13"/>
    </row>
    <row r="71" spans="1:12" ht="60" x14ac:dyDescent="0.2">
      <c r="A71" s="218"/>
      <c r="B71" s="218"/>
      <c r="C71" s="85" t="s">
        <v>95</v>
      </c>
      <c r="D71" s="86">
        <v>954.9</v>
      </c>
      <c r="E71" s="87">
        <v>2</v>
      </c>
      <c r="F71" s="86"/>
      <c r="G71" s="20" t="s">
        <v>96</v>
      </c>
      <c r="H71" s="20" t="s">
        <v>182</v>
      </c>
      <c r="I71" s="20"/>
      <c r="J71" s="20"/>
      <c r="K71" s="20"/>
      <c r="L71" s="154" t="s">
        <v>219</v>
      </c>
    </row>
    <row r="72" spans="1:12" ht="38.25" x14ac:dyDescent="0.2">
      <c r="A72" s="218"/>
      <c r="B72" s="218"/>
      <c r="C72" s="21" t="s">
        <v>97</v>
      </c>
      <c r="D72" s="22">
        <v>103.2</v>
      </c>
      <c r="E72" s="23">
        <v>1</v>
      </c>
      <c r="F72" s="22"/>
      <c r="G72" s="20" t="s">
        <v>96</v>
      </c>
      <c r="H72" s="20" t="s">
        <v>182</v>
      </c>
      <c r="I72" s="20"/>
      <c r="J72" s="20"/>
      <c r="K72" s="20"/>
      <c r="L72" s="13"/>
    </row>
    <row r="73" spans="1:12" ht="72" x14ac:dyDescent="0.2">
      <c r="A73" s="218"/>
      <c r="B73" s="218"/>
      <c r="C73" s="21" t="s">
        <v>216</v>
      </c>
      <c r="D73" s="22">
        <v>284.60000000000002</v>
      </c>
      <c r="E73" s="23">
        <v>2</v>
      </c>
      <c r="F73" s="22"/>
      <c r="G73" s="20" t="s">
        <v>96</v>
      </c>
      <c r="H73" s="20" t="s">
        <v>182</v>
      </c>
      <c r="I73" s="20"/>
      <c r="J73" s="20"/>
      <c r="K73" s="20"/>
      <c r="L73" s="154" t="s">
        <v>220</v>
      </c>
    </row>
    <row r="74" spans="1:12" ht="38.25" x14ac:dyDescent="0.2">
      <c r="A74" s="20">
        <v>2</v>
      </c>
      <c r="B74" s="20" t="s">
        <v>98</v>
      </c>
      <c r="C74" s="85" t="s">
        <v>99</v>
      </c>
      <c r="D74" s="142">
        <v>3278.88</v>
      </c>
      <c r="E74" s="87">
        <v>18</v>
      </c>
      <c r="F74" s="87"/>
      <c r="G74" s="8" t="s">
        <v>19</v>
      </c>
      <c r="H74" s="20"/>
      <c r="I74" s="20"/>
      <c r="J74" s="20"/>
      <c r="K74" s="8" t="s">
        <v>197</v>
      </c>
      <c r="L74" s="13"/>
    </row>
    <row r="75" spans="1:12" ht="38.25" x14ac:dyDescent="0.2">
      <c r="A75" s="20">
        <v>3</v>
      </c>
      <c r="B75" s="20" t="s">
        <v>100</v>
      </c>
      <c r="C75" s="85" t="s">
        <v>101</v>
      </c>
      <c r="D75" s="86">
        <v>2400</v>
      </c>
      <c r="E75" s="87">
        <v>12</v>
      </c>
      <c r="F75" s="87"/>
      <c r="G75" s="8" t="s">
        <v>19</v>
      </c>
      <c r="H75" s="20"/>
      <c r="I75" s="20"/>
      <c r="J75" s="20"/>
      <c r="K75" s="8" t="s">
        <v>197</v>
      </c>
      <c r="L75" s="13"/>
    </row>
    <row r="76" spans="1:12" ht="38.25" x14ac:dyDescent="0.2">
      <c r="A76" s="20">
        <v>4</v>
      </c>
      <c r="B76" s="20" t="s">
        <v>102</v>
      </c>
      <c r="C76" s="56" t="s">
        <v>103</v>
      </c>
      <c r="D76" s="86">
        <v>3800</v>
      </c>
      <c r="E76" s="87">
        <v>20</v>
      </c>
      <c r="F76" s="87"/>
      <c r="G76" s="8" t="s">
        <v>19</v>
      </c>
      <c r="H76" s="20"/>
      <c r="I76" s="20"/>
      <c r="J76" s="20"/>
      <c r="K76" s="8" t="s">
        <v>197</v>
      </c>
      <c r="L76" s="13"/>
    </row>
    <row r="77" spans="1:12" x14ac:dyDescent="0.2">
      <c r="A77" s="223" t="s">
        <v>22</v>
      </c>
      <c r="B77" s="223"/>
      <c r="C77" s="89"/>
      <c r="D77" s="90">
        <f>D78+D79</f>
        <v>16681.3</v>
      </c>
      <c r="E77" s="91">
        <f>E78+E79</f>
        <v>60</v>
      </c>
      <c r="F77" s="91">
        <f>F78+F79</f>
        <v>39</v>
      </c>
      <c r="G77" s="20"/>
      <c r="H77" s="20"/>
      <c r="I77" s="20"/>
      <c r="J77" s="20"/>
      <c r="K77" s="20"/>
      <c r="L77" s="13"/>
    </row>
    <row r="78" spans="1:12" x14ac:dyDescent="0.2">
      <c r="A78" s="42">
        <v>1</v>
      </c>
      <c r="B78" s="16" t="s">
        <v>104</v>
      </c>
      <c r="C78" s="7" t="s">
        <v>105</v>
      </c>
      <c r="D78" s="26">
        <v>8509</v>
      </c>
      <c r="E78" s="23">
        <v>30</v>
      </c>
      <c r="F78" s="23">
        <v>19</v>
      </c>
      <c r="G78" s="20" t="s">
        <v>16</v>
      </c>
      <c r="H78" s="20"/>
      <c r="I78" s="140" t="s">
        <v>208</v>
      </c>
      <c r="J78" s="20"/>
      <c r="K78" s="20"/>
      <c r="L78" s="13"/>
    </row>
    <row r="79" spans="1:12" ht="25.5" x14ac:dyDescent="0.2">
      <c r="A79" s="146">
        <v>2</v>
      </c>
      <c r="B79" s="16" t="s">
        <v>31</v>
      </c>
      <c r="C79" s="7" t="s">
        <v>106</v>
      </c>
      <c r="D79" s="60">
        <v>8172.3</v>
      </c>
      <c r="E79" s="23">
        <v>30</v>
      </c>
      <c r="F79" s="23">
        <v>20</v>
      </c>
      <c r="G79" s="20" t="s">
        <v>19</v>
      </c>
      <c r="H79" s="20" t="s">
        <v>182</v>
      </c>
      <c r="I79" s="20"/>
      <c r="J79" s="20"/>
      <c r="K79" s="20"/>
      <c r="L79" s="13"/>
    </row>
    <row r="80" spans="1:12" x14ac:dyDescent="0.2">
      <c r="A80" s="220" t="s">
        <v>28</v>
      </c>
      <c r="B80" s="220"/>
      <c r="C80" s="89"/>
      <c r="D80" s="90">
        <f>D81+D82</f>
        <v>14281.8</v>
      </c>
      <c r="E80" s="91">
        <f>E81+E82</f>
        <v>75</v>
      </c>
      <c r="F80" s="91">
        <f>F81+F82</f>
        <v>0</v>
      </c>
      <c r="G80" s="20"/>
      <c r="H80" s="20"/>
      <c r="I80" s="20"/>
      <c r="J80" s="20"/>
      <c r="K80" s="20"/>
      <c r="L80" s="13"/>
    </row>
    <row r="81" spans="1:12" x14ac:dyDescent="0.2">
      <c r="A81" s="42">
        <v>1</v>
      </c>
      <c r="B81" s="16" t="s">
        <v>104</v>
      </c>
      <c r="C81" s="7" t="s">
        <v>107</v>
      </c>
      <c r="D81" s="28">
        <v>6004.8</v>
      </c>
      <c r="E81" s="23">
        <v>35</v>
      </c>
      <c r="F81" s="23">
        <v>0</v>
      </c>
      <c r="G81" s="20" t="s">
        <v>16</v>
      </c>
      <c r="H81" s="11" t="s">
        <v>182</v>
      </c>
      <c r="I81" s="20"/>
      <c r="J81" s="20"/>
      <c r="K81" s="20"/>
      <c r="L81" s="13"/>
    </row>
    <row r="82" spans="1:12" x14ac:dyDescent="0.2">
      <c r="A82" s="42">
        <v>2</v>
      </c>
      <c r="B82" s="16" t="s">
        <v>108</v>
      </c>
      <c r="C82" s="7" t="s">
        <v>109</v>
      </c>
      <c r="D82" s="26">
        <v>8277</v>
      </c>
      <c r="E82" s="23">
        <v>40</v>
      </c>
      <c r="F82" s="23">
        <v>0</v>
      </c>
      <c r="G82" s="20" t="s">
        <v>16</v>
      </c>
      <c r="H82" s="20"/>
      <c r="I82" s="140" t="s">
        <v>209</v>
      </c>
      <c r="J82" s="20"/>
      <c r="K82" s="20"/>
      <c r="L82" s="13"/>
    </row>
    <row r="83" spans="1:12" x14ac:dyDescent="0.2">
      <c r="A83" s="220" t="s">
        <v>33</v>
      </c>
      <c r="B83" s="220"/>
      <c r="C83" s="89"/>
      <c r="D83" s="90">
        <f>D84</f>
        <v>12146</v>
      </c>
      <c r="E83" s="91">
        <f>E84</f>
        <v>45</v>
      </c>
      <c r="F83" s="91">
        <f>F84</f>
        <v>0</v>
      </c>
      <c r="G83" s="20"/>
      <c r="H83" s="20"/>
      <c r="I83" s="20"/>
      <c r="J83" s="20"/>
      <c r="K83" s="20"/>
      <c r="L83" s="13"/>
    </row>
    <row r="84" spans="1:12" x14ac:dyDescent="0.2">
      <c r="A84" s="92">
        <v>1</v>
      </c>
      <c r="B84" s="37" t="s">
        <v>110</v>
      </c>
      <c r="C84" s="37" t="s">
        <v>111</v>
      </c>
      <c r="D84" s="33">
        <v>12146</v>
      </c>
      <c r="E84" s="87">
        <v>45</v>
      </c>
      <c r="F84" s="87">
        <v>0</v>
      </c>
      <c r="G84" s="20" t="s">
        <v>19</v>
      </c>
      <c r="H84" s="20"/>
      <c r="I84" s="20"/>
      <c r="J84" s="20"/>
      <c r="K84" s="20"/>
      <c r="L84" s="13"/>
    </row>
    <row r="85" spans="1:12" x14ac:dyDescent="0.2">
      <c r="A85" s="266" t="s">
        <v>112</v>
      </c>
      <c r="B85" s="267"/>
      <c r="C85" s="268"/>
      <c r="D85" s="93">
        <f>D86+D91+D94</f>
        <v>41397.699999999997</v>
      </c>
      <c r="E85" s="94">
        <f>E86+E91+E94</f>
        <v>142</v>
      </c>
      <c r="F85" s="94">
        <f>F86+F91+F94</f>
        <v>32</v>
      </c>
      <c r="G85" s="20"/>
      <c r="H85" s="20"/>
      <c r="I85" s="20"/>
      <c r="J85" s="20"/>
      <c r="K85" s="20"/>
      <c r="L85" s="13"/>
    </row>
    <row r="86" spans="1:12" x14ac:dyDescent="0.2">
      <c r="A86" s="223" t="s">
        <v>13</v>
      </c>
      <c r="B86" s="223"/>
      <c r="C86" s="89"/>
      <c r="D86" s="90">
        <f>D87+D88+D89</f>
        <v>6856</v>
      </c>
      <c r="E86" s="91">
        <f>E87+E88+E89</f>
        <v>37</v>
      </c>
      <c r="F86" s="91">
        <f>F87+F88+F89</f>
        <v>0</v>
      </c>
      <c r="G86" s="20"/>
      <c r="H86" s="20"/>
      <c r="I86" s="20"/>
      <c r="J86" s="20"/>
      <c r="K86" s="20"/>
      <c r="L86" s="13"/>
    </row>
    <row r="87" spans="1:12" ht="51" x14ac:dyDescent="0.2">
      <c r="A87" s="20">
        <v>1</v>
      </c>
      <c r="B87" s="55" t="s">
        <v>104</v>
      </c>
      <c r="C87" s="56" t="s">
        <v>113</v>
      </c>
      <c r="D87" s="86">
        <v>2308</v>
      </c>
      <c r="E87" s="87">
        <v>14</v>
      </c>
      <c r="F87" s="87"/>
      <c r="G87" s="20" t="s">
        <v>96</v>
      </c>
      <c r="H87" s="20"/>
      <c r="I87" s="20"/>
      <c r="J87" s="20"/>
      <c r="K87" s="153" t="s">
        <v>190</v>
      </c>
      <c r="L87" s="13"/>
    </row>
    <row r="88" spans="1:12" ht="25.5" x14ac:dyDescent="0.2">
      <c r="A88" s="14">
        <v>2</v>
      </c>
      <c r="B88" s="148" t="s">
        <v>114</v>
      </c>
      <c r="C88" s="50" t="s">
        <v>115</v>
      </c>
      <c r="D88" s="82">
        <f>[1]BC_PTCKH!D350</f>
        <v>1998</v>
      </c>
      <c r="E88" s="82">
        <v>11</v>
      </c>
      <c r="F88" s="82"/>
      <c r="G88" s="8" t="s">
        <v>19</v>
      </c>
      <c r="H88" s="20"/>
      <c r="I88" s="140" t="s">
        <v>196</v>
      </c>
      <c r="J88" s="20"/>
      <c r="K88" s="20"/>
      <c r="L88" s="13"/>
    </row>
    <row r="89" spans="1:12" ht="25.5" x14ac:dyDescent="0.2">
      <c r="A89" s="14">
        <v>3</v>
      </c>
      <c r="B89" s="95" t="s">
        <v>116</v>
      </c>
      <c r="C89" s="50" t="s">
        <v>117</v>
      </c>
      <c r="D89" s="82">
        <v>2550</v>
      </c>
      <c r="E89" s="82">
        <v>12</v>
      </c>
      <c r="F89" s="82"/>
      <c r="G89" s="8" t="s">
        <v>19</v>
      </c>
      <c r="H89" s="20"/>
      <c r="I89" s="20">
        <v>2018</v>
      </c>
      <c r="J89" s="20"/>
      <c r="K89" s="20"/>
      <c r="L89" s="13"/>
    </row>
    <row r="90" spans="1:12" x14ac:dyDescent="0.2">
      <c r="A90" s="146">
        <v>4</v>
      </c>
      <c r="B90" s="95" t="s">
        <v>93</v>
      </c>
      <c r="C90" s="21" t="s">
        <v>218</v>
      </c>
      <c r="D90" s="22">
        <v>209</v>
      </c>
      <c r="E90" s="23">
        <v>0</v>
      </c>
      <c r="F90" s="22"/>
      <c r="G90" s="20">
        <v>0</v>
      </c>
      <c r="H90" s="20" t="s">
        <v>182</v>
      </c>
      <c r="I90" s="20"/>
      <c r="J90" s="20"/>
      <c r="K90" s="20"/>
      <c r="L90" s="140" t="s">
        <v>217</v>
      </c>
    </row>
    <row r="91" spans="1:12" x14ac:dyDescent="0.2">
      <c r="A91" s="223" t="s">
        <v>22</v>
      </c>
      <c r="B91" s="223"/>
      <c r="C91" s="96"/>
      <c r="D91" s="90">
        <f>D92+D93</f>
        <v>19841.699999999997</v>
      </c>
      <c r="E91" s="91">
        <f>E92+E93</f>
        <v>60</v>
      </c>
      <c r="F91" s="91">
        <f>F92+F93</f>
        <v>29</v>
      </c>
      <c r="G91" s="20"/>
      <c r="H91" s="20"/>
      <c r="I91" s="20"/>
      <c r="J91" s="20"/>
      <c r="K91" s="20"/>
      <c r="L91" s="13"/>
    </row>
    <row r="92" spans="1:12" x14ac:dyDescent="0.2">
      <c r="A92" s="24">
        <v>1</v>
      </c>
      <c r="B92" s="158" t="s">
        <v>114</v>
      </c>
      <c r="C92" s="96" t="s">
        <v>222</v>
      </c>
      <c r="D92" s="53">
        <v>9555.4</v>
      </c>
      <c r="E92" s="54">
        <v>30</v>
      </c>
      <c r="F92" s="98">
        <v>19</v>
      </c>
      <c r="G92" s="8" t="s">
        <v>19</v>
      </c>
      <c r="H92" s="20" t="s">
        <v>182</v>
      </c>
      <c r="I92" s="20"/>
      <c r="J92" s="20"/>
      <c r="K92" s="20"/>
      <c r="L92" s="13"/>
    </row>
    <row r="93" spans="1:12" ht="51" x14ac:dyDescent="0.2">
      <c r="A93" s="20">
        <v>2</v>
      </c>
      <c r="B93" s="112" t="s">
        <v>118</v>
      </c>
      <c r="C93" s="50" t="s">
        <v>119</v>
      </c>
      <c r="D93" s="26">
        <f>[1]BC_PTCKH!D359</f>
        <v>10286.299999999999</v>
      </c>
      <c r="E93" s="26">
        <v>30</v>
      </c>
      <c r="F93" s="79">
        <v>10</v>
      </c>
      <c r="G93" s="20" t="s">
        <v>19</v>
      </c>
      <c r="H93" s="20"/>
      <c r="I93" s="20"/>
      <c r="J93" s="20"/>
      <c r="K93" s="153" t="s">
        <v>190</v>
      </c>
      <c r="L93" s="13"/>
    </row>
    <row r="94" spans="1:12" x14ac:dyDescent="0.2">
      <c r="A94" s="220" t="s">
        <v>28</v>
      </c>
      <c r="B94" s="220"/>
      <c r="C94" s="96"/>
      <c r="D94" s="90">
        <f>D95</f>
        <v>14700</v>
      </c>
      <c r="E94" s="91">
        <f>E95</f>
        <v>45</v>
      </c>
      <c r="F94" s="91">
        <f>F95</f>
        <v>3</v>
      </c>
      <c r="G94" s="20"/>
      <c r="H94" s="20"/>
      <c r="I94" s="20"/>
      <c r="J94" s="20"/>
      <c r="K94" s="20"/>
      <c r="L94" s="13"/>
    </row>
    <row r="95" spans="1:12" ht="25.5" x14ac:dyDescent="0.2">
      <c r="A95" s="20">
        <v>4</v>
      </c>
      <c r="B95" s="99" t="s">
        <v>114</v>
      </c>
      <c r="C95" s="100" t="s">
        <v>120</v>
      </c>
      <c r="D95" s="101">
        <f>[1]BC_PTCKH!D362</f>
        <v>14700</v>
      </c>
      <c r="E95" s="102">
        <v>45</v>
      </c>
      <c r="F95" s="102">
        <v>3</v>
      </c>
      <c r="G95" s="20" t="s">
        <v>16</v>
      </c>
      <c r="H95" s="20"/>
      <c r="I95" s="140" t="s">
        <v>184</v>
      </c>
      <c r="J95" s="20"/>
      <c r="K95" s="20"/>
      <c r="L95" s="13"/>
    </row>
    <row r="96" spans="1:12" x14ac:dyDescent="0.2">
      <c r="A96" s="233" t="s">
        <v>121</v>
      </c>
      <c r="B96" s="233"/>
      <c r="C96" s="233"/>
      <c r="D96" s="103">
        <f>D97+D102+D106+D108</f>
        <v>73076.289999999994</v>
      </c>
      <c r="E96" s="104">
        <f>E97+E102+E106+E108</f>
        <v>222</v>
      </c>
      <c r="F96" s="104">
        <f>F97+F102+F106+F108</f>
        <v>53</v>
      </c>
      <c r="G96" s="20"/>
      <c r="H96" s="20"/>
      <c r="I96" s="20"/>
      <c r="J96" s="20"/>
      <c r="K96" s="20"/>
      <c r="L96" s="13"/>
    </row>
    <row r="97" spans="1:12" x14ac:dyDescent="0.2">
      <c r="A97" s="223" t="s">
        <v>13</v>
      </c>
      <c r="B97" s="223"/>
      <c r="C97" s="89"/>
      <c r="D97" s="90">
        <f>D98+D99+D100+D101</f>
        <v>15319.09</v>
      </c>
      <c r="E97" s="91">
        <f>E98+E99+E100+E101</f>
        <v>51</v>
      </c>
      <c r="F97" s="91">
        <f>F98+F99+F100+F101</f>
        <v>0</v>
      </c>
      <c r="G97" s="20"/>
      <c r="H97" s="20"/>
      <c r="I97" s="20"/>
      <c r="J97" s="20"/>
      <c r="K97" s="20"/>
      <c r="L97" s="13"/>
    </row>
    <row r="98" spans="1:12" ht="38.25" x14ac:dyDescent="0.2">
      <c r="A98" s="14">
        <v>1</v>
      </c>
      <c r="B98" s="14" t="s">
        <v>122</v>
      </c>
      <c r="C98" s="21" t="s">
        <v>123</v>
      </c>
      <c r="D98" s="22">
        <v>785.4</v>
      </c>
      <c r="E98" s="23">
        <v>7</v>
      </c>
      <c r="F98" s="23"/>
      <c r="G98" s="105" t="s">
        <v>16</v>
      </c>
      <c r="H98" s="20" t="s">
        <v>182</v>
      </c>
      <c r="I98" s="20"/>
      <c r="J98" s="20"/>
      <c r="K98" s="20"/>
      <c r="L98" s="13"/>
    </row>
    <row r="99" spans="1:12" ht="25.5" x14ac:dyDescent="0.2">
      <c r="A99" s="24">
        <v>2</v>
      </c>
      <c r="B99" s="106" t="s">
        <v>124</v>
      </c>
      <c r="C99" s="89" t="s">
        <v>125</v>
      </c>
      <c r="D99" s="107">
        <v>555.70000000000005</v>
      </c>
      <c r="E99" s="108">
        <v>4</v>
      </c>
      <c r="F99" s="108"/>
      <c r="G99" s="8" t="s">
        <v>126</v>
      </c>
      <c r="H99" s="20" t="s">
        <v>182</v>
      </c>
      <c r="I99" s="20"/>
      <c r="J99" s="20"/>
      <c r="K99" s="20"/>
      <c r="L99" s="13"/>
    </row>
    <row r="100" spans="1:12" x14ac:dyDescent="0.2">
      <c r="A100" s="14">
        <v>3</v>
      </c>
      <c r="B100" s="42" t="s">
        <v>127</v>
      </c>
      <c r="C100" s="46" t="s">
        <v>187</v>
      </c>
      <c r="D100" s="82">
        <v>5673.3</v>
      </c>
      <c r="E100" s="82">
        <v>20</v>
      </c>
      <c r="F100" s="82"/>
      <c r="G100" s="8" t="s">
        <v>19</v>
      </c>
      <c r="H100" s="20"/>
      <c r="I100" s="20" t="s">
        <v>188</v>
      </c>
      <c r="J100" s="20"/>
      <c r="K100" s="20"/>
      <c r="L100" s="13"/>
    </row>
    <row r="101" spans="1:12" x14ac:dyDescent="0.2">
      <c r="A101" s="47">
        <v>4</v>
      </c>
      <c r="B101" s="47" t="s">
        <v>128</v>
      </c>
      <c r="C101" s="21" t="s">
        <v>223</v>
      </c>
      <c r="D101" s="109">
        <f>[1]BC_PTCKH!D342</f>
        <v>8304.69</v>
      </c>
      <c r="E101" s="82">
        <v>20</v>
      </c>
      <c r="F101" s="82"/>
      <c r="G101" s="8" t="s">
        <v>19</v>
      </c>
      <c r="H101" s="20"/>
      <c r="I101" s="20" t="s">
        <v>189</v>
      </c>
      <c r="J101" s="20"/>
      <c r="K101" s="20"/>
      <c r="L101" s="13"/>
    </row>
    <row r="102" spans="1:12" x14ac:dyDescent="0.2">
      <c r="A102" s="223" t="s">
        <v>22</v>
      </c>
      <c r="B102" s="223"/>
      <c r="C102" s="89"/>
      <c r="D102" s="90">
        <f>D103+D104+D105</f>
        <v>31407.5</v>
      </c>
      <c r="E102" s="91">
        <f>E103+E104+E105</f>
        <v>90</v>
      </c>
      <c r="F102" s="91">
        <f>F103+F104+F105</f>
        <v>37</v>
      </c>
      <c r="G102" s="20"/>
      <c r="H102" s="20"/>
      <c r="I102" s="20"/>
      <c r="J102" s="20"/>
      <c r="K102" s="20"/>
      <c r="L102" s="13"/>
    </row>
    <row r="103" spans="1:12" ht="22.5" x14ac:dyDescent="0.2">
      <c r="A103" s="13">
        <v>1</v>
      </c>
      <c r="B103" s="13" t="s">
        <v>129</v>
      </c>
      <c r="C103" s="85" t="s">
        <v>130</v>
      </c>
      <c r="D103" s="34">
        <v>11418.7</v>
      </c>
      <c r="E103" s="87">
        <v>30</v>
      </c>
      <c r="F103" s="87">
        <v>19</v>
      </c>
      <c r="G103" s="20" t="s">
        <v>16</v>
      </c>
      <c r="H103" s="20"/>
      <c r="I103" s="20"/>
      <c r="J103" s="20"/>
      <c r="K103" s="152" t="s">
        <v>186</v>
      </c>
      <c r="L103" s="13"/>
    </row>
    <row r="104" spans="1:12" x14ac:dyDescent="0.2">
      <c r="A104" s="16">
        <v>2</v>
      </c>
      <c r="B104" s="16" t="s">
        <v>131</v>
      </c>
      <c r="C104" s="110" t="s">
        <v>132</v>
      </c>
      <c r="D104" s="111">
        <f>[1]BC_PTCKH!D352</f>
        <v>11278.8</v>
      </c>
      <c r="E104" s="23">
        <v>30</v>
      </c>
      <c r="F104" s="23">
        <v>16</v>
      </c>
      <c r="G104" s="20" t="s">
        <v>16</v>
      </c>
      <c r="H104" s="20"/>
      <c r="I104" s="139" t="s">
        <v>203</v>
      </c>
      <c r="J104" s="20"/>
      <c r="K104" s="20"/>
      <c r="L104" s="13"/>
    </row>
    <row r="105" spans="1:12" ht="25.5" x14ac:dyDescent="0.2">
      <c r="A105" s="112">
        <v>3</v>
      </c>
      <c r="B105" s="112" t="s">
        <v>133</v>
      </c>
      <c r="C105" s="21" t="s">
        <v>134</v>
      </c>
      <c r="D105" s="33">
        <v>8710</v>
      </c>
      <c r="E105" s="87">
        <v>30</v>
      </c>
      <c r="F105" s="87">
        <v>2</v>
      </c>
      <c r="G105" s="8" t="s">
        <v>19</v>
      </c>
      <c r="H105" s="20"/>
      <c r="I105" s="20"/>
      <c r="J105" s="20"/>
      <c r="K105" s="154" t="s">
        <v>191</v>
      </c>
      <c r="L105" s="13"/>
    </row>
    <row r="106" spans="1:12" x14ac:dyDescent="0.2">
      <c r="A106" s="220" t="s">
        <v>28</v>
      </c>
      <c r="B106" s="220"/>
      <c r="C106" s="89"/>
      <c r="D106" s="90">
        <f>D107</f>
        <v>10047.700000000001</v>
      </c>
      <c r="E106" s="91">
        <f>E107</f>
        <v>36</v>
      </c>
      <c r="F106" s="91">
        <f>F107</f>
        <v>16</v>
      </c>
      <c r="G106" s="20"/>
      <c r="H106" s="20"/>
      <c r="I106" s="20"/>
      <c r="J106" s="20"/>
      <c r="K106" s="20"/>
      <c r="L106" s="13"/>
    </row>
    <row r="107" spans="1:12" x14ac:dyDescent="0.2">
      <c r="A107" s="13">
        <v>1</v>
      </c>
      <c r="B107" s="13" t="s">
        <v>135</v>
      </c>
      <c r="C107" s="85" t="s">
        <v>136</v>
      </c>
      <c r="D107" s="113">
        <v>10047.700000000001</v>
      </c>
      <c r="E107" s="114">
        <v>36</v>
      </c>
      <c r="F107" s="114">
        <v>16</v>
      </c>
      <c r="G107" s="20" t="s">
        <v>19</v>
      </c>
      <c r="H107" s="20"/>
      <c r="I107" s="140" t="s">
        <v>206</v>
      </c>
      <c r="J107" s="20"/>
      <c r="K107" s="20"/>
      <c r="L107" s="13"/>
    </row>
    <row r="108" spans="1:12" x14ac:dyDescent="0.2">
      <c r="A108" s="220" t="s">
        <v>33</v>
      </c>
      <c r="B108" s="220"/>
      <c r="C108" s="89"/>
      <c r="D108" s="90">
        <f>D109</f>
        <v>16302</v>
      </c>
      <c r="E108" s="91">
        <f>E109</f>
        <v>45</v>
      </c>
      <c r="F108" s="91">
        <f>F109</f>
        <v>0</v>
      </c>
      <c r="G108" s="20"/>
      <c r="H108" s="20"/>
      <c r="I108" s="20"/>
      <c r="J108" s="20"/>
      <c r="K108" s="20"/>
      <c r="L108" s="13"/>
    </row>
    <row r="109" spans="1:12" x14ac:dyDescent="0.2">
      <c r="A109" s="36">
        <v>1</v>
      </c>
      <c r="B109" s="37" t="s">
        <v>137</v>
      </c>
      <c r="C109" s="46" t="s">
        <v>138</v>
      </c>
      <c r="D109" s="33">
        <v>16302</v>
      </c>
      <c r="E109" s="87">
        <v>45</v>
      </c>
      <c r="F109" s="33"/>
      <c r="G109" s="20" t="s">
        <v>16</v>
      </c>
      <c r="H109" s="20"/>
      <c r="I109" s="20"/>
      <c r="J109" s="20"/>
      <c r="K109" s="20"/>
      <c r="L109" s="13"/>
    </row>
    <row r="110" spans="1:12" x14ac:dyDescent="0.2">
      <c r="A110" s="263" t="s">
        <v>139</v>
      </c>
      <c r="B110" s="263"/>
      <c r="C110" s="263"/>
      <c r="D110" s="115">
        <f>D111+D113+D117</f>
        <v>34772.320000000007</v>
      </c>
      <c r="E110" s="116">
        <f>E111+E113+E117</f>
        <v>130</v>
      </c>
      <c r="F110" s="116">
        <f>F111+F113+F117</f>
        <v>11</v>
      </c>
      <c r="G110" s="20"/>
      <c r="H110" s="20"/>
      <c r="I110" s="20"/>
      <c r="J110" s="20"/>
      <c r="K110" s="20"/>
      <c r="L110" s="13"/>
    </row>
    <row r="111" spans="1:12" x14ac:dyDescent="0.2">
      <c r="A111" s="223" t="s">
        <v>13</v>
      </c>
      <c r="B111" s="223"/>
      <c r="C111" s="89"/>
      <c r="D111" s="90">
        <f>D112</f>
        <v>4977.42</v>
      </c>
      <c r="E111" s="91">
        <f>E112</f>
        <v>12</v>
      </c>
      <c r="F111" s="90"/>
      <c r="G111" s="20"/>
      <c r="H111" s="20"/>
      <c r="I111" s="20"/>
      <c r="J111" s="20"/>
      <c r="K111" s="20"/>
      <c r="L111" s="13"/>
    </row>
    <row r="112" spans="1:12" ht="22.5" x14ac:dyDescent="0.2">
      <c r="A112" s="42">
        <v>1</v>
      </c>
      <c r="B112" s="95" t="s">
        <v>140</v>
      </c>
      <c r="C112" s="42" t="s">
        <v>141</v>
      </c>
      <c r="D112" s="82">
        <v>4977.42</v>
      </c>
      <c r="E112" s="82">
        <v>12</v>
      </c>
      <c r="F112" s="82"/>
      <c r="G112" s="8" t="s">
        <v>19</v>
      </c>
      <c r="H112" s="20"/>
      <c r="I112" s="20"/>
      <c r="J112" s="20" t="s">
        <v>182</v>
      </c>
      <c r="K112" s="152" t="s">
        <v>186</v>
      </c>
      <c r="L112" s="13"/>
    </row>
    <row r="113" spans="1:12" x14ac:dyDescent="0.2">
      <c r="A113" s="223" t="s">
        <v>22</v>
      </c>
      <c r="B113" s="223"/>
      <c r="C113" s="89"/>
      <c r="D113" s="90">
        <f>D114+D115+D116</f>
        <v>14847.2</v>
      </c>
      <c r="E113" s="91">
        <f>E114+E115+E116</f>
        <v>80</v>
      </c>
      <c r="F113" s="91">
        <f>F114+F115+F116</f>
        <v>11</v>
      </c>
      <c r="G113" s="20"/>
      <c r="H113" s="20"/>
      <c r="I113" s="20"/>
      <c r="J113" s="20"/>
      <c r="K113" s="20"/>
      <c r="L113" s="13"/>
    </row>
    <row r="114" spans="1:12" x14ac:dyDescent="0.2">
      <c r="A114" s="13">
        <v>1</v>
      </c>
      <c r="B114" s="13" t="s">
        <v>142</v>
      </c>
      <c r="C114" s="88" t="s">
        <v>143</v>
      </c>
      <c r="D114" s="117">
        <f>[1]BC_PTCKH!D355</f>
        <v>9049.6</v>
      </c>
      <c r="E114" s="114">
        <v>30</v>
      </c>
      <c r="F114" s="118">
        <v>11</v>
      </c>
      <c r="G114" s="20" t="s">
        <v>19</v>
      </c>
      <c r="H114" s="20"/>
      <c r="I114" s="20">
        <v>2018</v>
      </c>
      <c r="J114" s="20"/>
      <c r="K114" s="20"/>
      <c r="L114" s="13"/>
    </row>
    <row r="115" spans="1:12" x14ac:dyDescent="0.2">
      <c r="A115" s="16">
        <v>2</v>
      </c>
      <c r="B115" s="16" t="s">
        <v>144</v>
      </c>
      <c r="C115" s="119" t="s">
        <v>145</v>
      </c>
      <c r="D115" s="120">
        <v>3146.9</v>
      </c>
      <c r="E115" s="120">
        <v>24</v>
      </c>
      <c r="F115" s="121">
        <v>0</v>
      </c>
      <c r="G115" s="20" t="s">
        <v>146</v>
      </c>
      <c r="H115" s="20" t="s">
        <v>182</v>
      </c>
      <c r="I115" s="20"/>
      <c r="J115" s="20"/>
      <c r="K115" s="20"/>
      <c r="L115" s="13"/>
    </row>
    <row r="116" spans="1:12" x14ac:dyDescent="0.2">
      <c r="A116" s="16">
        <v>3</v>
      </c>
      <c r="B116" s="16" t="s">
        <v>147</v>
      </c>
      <c r="C116" s="18" t="s">
        <v>148</v>
      </c>
      <c r="D116" s="82">
        <v>2650.7</v>
      </c>
      <c r="E116" s="82">
        <v>26</v>
      </c>
      <c r="F116" s="82">
        <v>0</v>
      </c>
      <c r="G116" s="20" t="s">
        <v>19</v>
      </c>
      <c r="H116" s="20" t="s">
        <v>182</v>
      </c>
      <c r="I116" s="20"/>
      <c r="J116" s="20"/>
      <c r="K116" s="20"/>
      <c r="L116" s="13"/>
    </row>
    <row r="117" spans="1:12" x14ac:dyDescent="0.2">
      <c r="A117" s="220" t="s">
        <v>28</v>
      </c>
      <c r="B117" s="220"/>
      <c r="C117" s="89"/>
      <c r="D117" s="90">
        <f>D118</f>
        <v>14947.7</v>
      </c>
      <c r="E117" s="91">
        <f>E118</f>
        <v>38</v>
      </c>
      <c r="F117" s="122">
        <f>F118</f>
        <v>0</v>
      </c>
      <c r="G117" s="20"/>
      <c r="H117" s="20"/>
      <c r="I117" s="20"/>
      <c r="J117" s="20"/>
      <c r="K117" s="20"/>
      <c r="L117" s="13"/>
    </row>
    <row r="118" spans="1:12" ht="25.5" x14ac:dyDescent="0.2">
      <c r="A118" s="13">
        <v>1</v>
      </c>
      <c r="B118" s="13" t="s">
        <v>149</v>
      </c>
      <c r="C118" s="56" t="s">
        <v>150</v>
      </c>
      <c r="D118" s="34">
        <v>14947.7</v>
      </c>
      <c r="E118" s="57">
        <v>38</v>
      </c>
      <c r="F118" s="123">
        <v>0</v>
      </c>
      <c r="G118" s="20" t="s">
        <v>16</v>
      </c>
      <c r="H118" s="20"/>
      <c r="I118" s="20"/>
      <c r="J118" s="20" t="s">
        <v>182</v>
      </c>
      <c r="K118" s="20"/>
      <c r="L118" s="13"/>
    </row>
    <row r="119" spans="1:12" x14ac:dyDescent="0.2">
      <c r="A119" s="264" t="s">
        <v>151</v>
      </c>
      <c r="B119" s="264"/>
      <c r="C119" s="264"/>
      <c r="D119" s="124">
        <f>D120+D125+D135+D132</f>
        <v>84010.2</v>
      </c>
      <c r="E119" s="124">
        <f>E120+E125+E135+E132</f>
        <v>236</v>
      </c>
      <c r="F119" s="124"/>
      <c r="G119" s="20"/>
      <c r="H119" s="20"/>
      <c r="I119" s="20"/>
      <c r="J119" s="20"/>
      <c r="K119" s="20"/>
      <c r="L119" s="13"/>
    </row>
    <row r="120" spans="1:12" x14ac:dyDescent="0.2">
      <c r="A120" s="223" t="s">
        <v>13</v>
      </c>
      <c r="B120" s="223"/>
      <c r="C120" s="29"/>
      <c r="D120" s="41">
        <f>D121+D122+D123+D124</f>
        <v>9977.1</v>
      </c>
      <c r="E120" s="41">
        <f>E121+E122+E123+E124</f>
        <v>36</v>
      </c>
      <c r="F120" s="41"/>
      <c r="G120" s="20"/>
      <c r="H120" s="20"/>
      <c r="I120" s="20"/>
      <c r="J120" s="20"/>
      <c r="K120" s="20"/>
      <c r="L120" s="13"/>
    </row>
    <row r="121" spans="1:12" ht="25.5" x14ac:dyDescent="0.2">
      <c r="A121" s="20">
        <v>1</v>
      </c>
      <c r="B121" s="125" t="s">
        <v>152</v>
      </c>
      <c r="C121" s="85" t="s">
        <v>153</v>
      </c>
      <c r="D121" s="126">
        <v>2500</v>
      </c>
      <c r="E121" s="126">
        <v>10</v>
      </c>
      <c r="F121" s="126"/>
      <c r="G121" s="20" t="s">
        <v>19</v>
      </c>
      <c r="H121" s="20"/>
      <c r="I121" s="20">
        <v>2016</v>
      </c>
      <c r="J121" s="20"/>
      <c r="K121" s="20"/>
      <c r="L121" s="13"/>
    </row>
    <row r="122" spans="1:12" ht="38.25" x14ac:dyDescent="0.2">
      <c r="A122" s="20">
        <v>2</v>
      </c>
      <c r="B122" s="127" t="s">
        <v>154</v>
      </c>
      <c r="C122" s="128" t="s">
        <v>155</v>
      </c>
      <c r="D122" s="129">
        <v>6076</v>
      </c>
      <c r="E122" s="129">
        <v>20</v>
      </c>
      <c r="F122" s="129"/>
      <c r="G122" s="20" t="s">
        <v>19</v>
      </c>
      <c r="H122" s="20"/>
      <c r="I122" s="20"/>
      <c r="J122" s="20" t="s">
        <v>182</v>
      </c>
      <c r="K122" s="20"/>
      <c r="L122" s="13"/>
    </row>
    <row r="123" spans="1:12" ht="25.5" x14ac:dyDescent="0.2">
      <c r="A123" s="256">
        <v>3</v>
      </c>
      <c r="B123" s="256" t="s">
        <v>156</v>
      </c>
      <c r="C123" s="85" t="s">
        <v>157</v>
      </c>
      <c r="D123" s="86">
        <v>1202.5</v>
      </c>
      <c r="E123" s="87">
        <v>4</v>
      </c>
      <c r="F123" s="87"/>
      <c r="G123" s="8" t="s">
        <v>96</v>
      </c>
      <c r="H123" s="20"/>
      <c r="I123" s="139" t="s">
        <v>183</v>
      </c>
      <c r="J123" s="20"/>
      <c r="K123" s="20"/>
      <c r="L123" s="13"/>
    </row>
    <row r="124" spans="1:12" ht="25.5" x14ac:dyDescent="0.2">
      <c r="A124" s="256"/>
      <c r="B124" s="256"/>
      <c r="C124" s="21" t="s">
        <v>158</v>
      </c>
      <c r="D124" s="44">
        <v>198.6</v>
      </c>
      <c r="E124" s="44">
        <v>2</v>
      </c>
      <c r="F124" s="44"/>
      <c r="G124" s="20" t="s">
        <v>96</v>
      </c>
      <c r="H124" s="20" t="s">
        <v>182</v>
      </c>
      <c r="I124" s="20"/>
      <c r="J124" s="20"/>
      <c r="K124" s="20"/>
      <c r="L124" s="13"/>
    </row>
    <row r="125" spans="1:12" x14ac:dyDescent="0.2">
      <c r="A125" s="223" t="s">
        <v>22</v>
      </c>
      <c r="B125" s="223"/>
      <c r="C125" s="29"/>
      <c r="D125" s="41">
        <f>D126+D127+D128+D129+D130+D131</f>
        <v>42847.9</v>
      </c>
      <c r="E125" s="41">
        <f>E126+E127+E128+E129+E130+E131</f>
        <v>127</v>
      </c>
      <c r="F125" s="41"/>
      <c r="G125" s="20"/>
      <c r="H125" s="20"/>
      <c r="I125" s="20"/>
      <c r="J125" s="20"/>
      <c r="K125" s="20"/>
      <c r="L125" s="13"/>
    </row>
    <row r="126" spans="1:12" x14ac:dyDescent="0.2">
      <c r="A126" s="13">
        <v>1</v>
      </c>
      <c r="B126" s="85" t="s">
        <v>159</v>
      </c>
      <c r="C126" s="4" t="s">
        <v>160</v>
      </c>
      <c r="D126" s="33">
        <v>11935</v>
      </c>
      <c r="E126" s="33">
        <v>33</v>
      </c>
      <c r="F126" s="33"/>
      <c r="G126" s="20" t="s">
        <v>19</v>
      </c>
      <c r="H126" s="20"/>
      <c r="I126" s="20">
        <v>2018</v>
      </c>
      <c r="J126" s="20"/>
      <c r="K126" s="20"/>
      <c r="L126" s="13"/>
    </row>
    <row r="127" spans="1:12" ht="25.5" x14ac:dyDescent="0.2">
      <c r="A127" s="16">
        <v>2</v>
      </c>
      <c r="B127" s="16" t="s">
        <v>161</v>
      </c>
      <c r="C127" s="18" t="s">
        <v>162</v>
      </c>
      <c r="D127" s="19">
        <v>10465.9</v>
      </c>
      <c r="E127" s="19">
        <v>42</v>
      </c>
      <c r="F127" s="19">
        <v>12</v>
      </c>
      <c r="G127" s="20" t="s">
        <v>16</v>
      </c>
      <c r="H127" s="20" t="s">
        <v>182</v>
      </c>
      <c r="I127" s="20"/>
      <c r="J127" s="20"/>
      <c r="K127" s="20"/>
      <c r="L127" s="13"/>
    </row>
    <row r="128" spans="1:12" ht="180" x14ac:dyDescent="0.2">
      <c r="A128" s="99">
        <v>3</v>
      </c>
      <c r="B128" s="99" t="s">
        <v>163</v>
      </c>
      <c r="C128" s="85" t="s">
        <v>164</v>
      </c>
      <c r="D128" s="33">
        <v>15908</v>
      </c>
      <c r="E128" s="33">
        <v>30</v>
      </c>
      <c r="F128" s="33"/>
      <c r="G128" s="20" t="s">
        <v>19</v>
      </c>
      <c r="H128" s="20"/>
      <c r="I128" s="20"/>
      <c r="J128" s="20"/>
      <c r="K128" s="154" t="s">
        <v>212</v>
      </c>
      <c r="L128" s="13"/>
    </row>
    <row r="129" spans="1:12" x14ac:dyDescent="0.2">
      <c r="A129" s="212">
        <v>4</v>
      </c>
      <c r="B129" s="212" t="s">
        <v>165</v>
      </c>
      <c r="C129" s="56" t="s">
        <v>166</v>
      </c>
      <c r="D129" s="130">
        <v>3430</v>
      </c>
      <c r="E129" s="261">
        <v>17</v>
      </c>
      <c r="F129" s="155"/>
      <c r="G129" s="20" t="s">
        <v>96</v>
      </c>
      <c r="H129" s="20" t="s">
        <v>182</v>
      </c>
      <c r="I129" s="20"/>
      <c r="J129" s="20"/>
      <c r="K129" s="20"/>
      <c r="L129" s="13"/>
    </row>
    <row r="130" spans="1:12" x14ac:dyDescent="0.2">
      <c r="A130" s="213"/>
      <c r="B130" s="213"/>
      <c r="C130" s="56" t="s">
        <v>166</v>
      </c>
      <c r="D130" s="34">
        <v>269.7</v>
      </c>
      <c r="E130" s="262"/>
      <c r="F130" s="155"/>
      <c r="G130" s="20" t="s">
        <v>96</v>
      </c>
      <c r="H130" s="20" t="s">
        <v>182</v>
      </c>
      <c r="I130" s="20"/>
      <c r="J130" s="20"/>
      <c r="K130" s="20"/>
      <c r="L130" s="13"/>
    </row>
    <row r="131" spans="1:12" x14ac:dyDescent="0.2">
      <c r="A131" s="214"/>
      <c r="B131" s="214"/>
      <c r="C131" s="56" t="s">
        <v>167</v>
      </c>
      <c r="D131" s="34">
        <v>839.3</v>
      </c>
      <c r="E131" s="34">
        <v>5</v>
      </c>
      <c r="F131" s="34"/>
      <c r="G131" s="20" t="s">
        <v>96</v>
      </c>
      <c r="H131" s="20" t="s">
        <v>182</v>
      </c>
      <c r="I131" s="20"/>
      <c r="J131" s="20"/>
      <c r="K131" s="20"/>
      <c r="L131" s="13"/>
    </row>
    <row r="132" spans="1:12" x14ac:dyDescent="0.2">
      <c r="A132" s="220" t="s">
        <v>28</v>
      </c>
      <c r="B132" s="220"/>
      <c r="C132" s="131"/>
      <c r="D132" s="35">
        <f>D133+D134</f>
        <v>21185.200000000001</v>
      </c>
      <c r="E132" s="35">
        <f>E133+E134</f>
        <v>51</v>
      </c>
      <c r="F132" s="35"/>
      <c r="G132" s="20"/>
      <c r="H132" s="20"/>
      <c r="I132" s="20"/>
      <c r="J132" s="20"/>
      <c r="K132" s="20"/>
      <c r="L132" s="13"/>
    </row>
    <row r="133" spans="1:12" ht="25.5" x14ac:dyDescent="0.2">
      <c r="A133" s="20">
        <v>1</v>
      </c>
      <c r="B133" s="13" t="s">
        <v>129</v>
      </c>
      <c r="C133" s="8" t="s">
        <v>168</v>
      </c>
      <c r="D133" s="126">
        <v>7445.7</v>
      </c>
      <c r="E133" s="126">
        <v>15</v>
      </c>
      <c r="F133" s="126"/>
      <c r="G133" s="20" t="s">
        <v>16</v>
      </c>
      <c r="H133" s="20"/>
      <c r="I133" s="140" t="s">
        <v>199</v>
      </c>
      <c r="J133" s="20"/>
      <c r="K133" s="20"/>
      <c r="L133" s="13"/>
    </row>
    <row r="134" spans="1:12" ht="37.5" x14ac:dyDescent="0.2">
      <c r="A134" s="20">
        <v>2</v>
      </c>
      <c r="B134" s="13" t="s">
        <v>169</v>
      </c>
      <c r="C134" s="8" t="s">
        <v>170</v>
      </c>
      <c r="D134" s="34">
        <f>[1]BC_PTCKH!D364</f>
        <v>13739.5</v>
      </c>
      <c r="E134" s="33">
        <v>36</v>
      </c>
      <c r="F134" s="33"/>
      <c r="G134" s="20" t="s">
        <v>16</v>
      </c>
      <c r="H134" s="20"/>
      <c r="I134" s="20"/>
      <c r="J134" s="20"/>
      <c r="K134" s="154" t="s">
        <v>221</v>
      </c>
      <c r="L134" s="13"/>
    </row>
    <row r="135" spans="1:12" x14ac:dyDescent="0.2">
      <c r="A135" s="265" t="s">
        <v>33</v>
      </c>
      <c r="B135" s="265"/>
      <c r="C135" s="131"/>
      <c r="D135" s="35">
        <f>D136</f>
        <v>10000</v>
      </c>
      <c r="E135" s="35">
        <f>E136</f>
        <v>22</v>
      </c>
      <c r="F135" s="35"/>
      <c r="G135" s="20"/>
      <c r="H135" s="20"/>
      <c r="I135" s="20"/>
      <c r="J135" s="20"/>
      <c r="K135" s="20"/>
      <c r="L135" s="13"/>
    </row>
    <row r="136" spans="1:12" x14ac:dyDescent="0.2">
      <c r="A136" s="159">
        <v>1</v>
      </c>
      <c r="B136" s="37" t="s">
        <v>171</v>
      </c>
      <c r="C136" s="37" t="s">
        <v>172</v>
      </c>
      <c r="D136" s="33">
        <v>10000</v>
      </c>
      <c r="E136" s="33">
        <v>22</v>
      </c>
      <c r="F136" s="33"/>
      <c r="G136" s="20" t="s">
        <v>19</v>
      </c>
      <c r="H136" s="20"/>
      <c r="I136" s="20"/>
      <c r="J136" s="20"/>
      <c r="K136" s="20"/>
      <c r="L136" s="13"/>
    </row>
    <row r="137" spans="1:12" x14ac:dyDescent="0.2">
      <c r="A137" s="132" t="s">
        <v>175</v>
      </c>
      <c r="B137" s="132"/>
      <c r="C137" s="97"/>
      <c r="D137" s="160">
        <f>D138</f>
        <v>9514</v>
      </c>
      <c r="E137" s="97"/>
      <c r="F137" s="97"/>
      <c r="G137" s="20"/>
      <c r="H137" s="13"/>
      <c r="I137" s="13"/>
      <c r="J137" s="13"/>
      <c r="K137" s="13"/>
      <c r="L137" s="13"/>
    </row>
    <row r="138" spans="1:12" ht="25.5" x14ac:dyDescent="0.2">
      <c r="A138" s="20">
        <v>1</v>
      </c>
      <c r="B138" s="88" t="s">
        <v>173</v>
      </c>
      <c r="C138" s="88" t="s">
        <v>174</v>
      </c>
      <c r="D138" s="33">
        <v>9514</v>
      </c>
      <c r="E138" s="33">
        <v>25</v>
      </c>
      <c r="F138" s="33"/>
      <c r="G138" s="20" t="s">
        <v>19</v>
      </c>
      <c r="H138" s="20"/>
      <c r="I138" s="20"/>
      <c r="J138" s="20" t="s">
        <v>182</v>
      </c>
      <c r="K138" s="20"/>
      <c r="L138" s="13"/>
    </row>
    <row r="139" spans="1:12" x14ac:dyDescent="0.2">
      <c r="A139" s="134" t="s">
        <v>176</v>
      </c>
      <c r="B139" s="97"/>
      <c r="C139" s="97"/>
      <c r="D139" s="133">
        <f>542.2+812.4</f>
        <v>1354.6</v>
      </c>
      <c r="E139" s="97"/>
      <c r="F139" s="97"/>
      <c r="G139" s="20"/>
    </row>
    <row r="140" spans="1:12" x14ac:dyDescent="0.2">
      <c r="A140" s="97"/>
      <c r="B140" s="276" t="s">
        <v>177</v>
      </c>
      <c r="C140" s="135" t="s">
        <v>178</v>
      </c>
      <c r="D140" s="135">
        <v>542.20000000000005</v>
      </c>
      <c r="E140" s="97"/>
      <c r="F140" s="97"/>
      <c r="G140" s="20"/>
    </row>
    <row r="141" spans="1:12" x14ac:dyDescent="0.2">
      <c r="A141" s="97"/>
      <c r="B141" s="277"/>
      <c r="C141" s="135" t="s">
        <v>179</v>
      </c>
      <c r="D141" s="135">
        <v>812.4</v>
      </c>
      <c r="E141" s="97"/>
      <c r="F141" s="97"/>
      <c r="G141" s="20"/>
    </row>
    <row r="142" spans="1:12" ht="30" customHeight="1" x14ac:dyDescent="0.2"/>
    <row r="143" spans="1:12" x14ac:dyDescent="0.2">
      <c r="D143" s="2" t="s">
        <v>227</v>
      </c>
      <c r="E143" s="2" t="s">
        <v>228</v>
      </c>
    </row>
    <row r="144" spans="1:12" x14ac:dyDescent="0.2">
      <c r="C144" s="2" t="s">
        <v>225</v>
      </c>
    </row>
    <row r="145" spans="3:4" x14ac:dyDescent="0.2">
      <c r="C145" s="2" t="s">
        <v>226</v>
      </c>
      <c r="D145" s="2">
        <v>25</v>
      </c>
    </row>
    <row r="146" spans="3:4" x14ac:dyDescent="0.2">
      <c r="C146" s="2" t="s">
        <v>229</v>
      </c>
      <c r="D146" s="2">
        <v>23</v>
      </c>
    </row>
    <row r="147" spans="3:4" x14ac:dyDescent="0.2">
      <c r="C147" s="2" t="s">
        <v>28</v>
      </c>
      <c r="D147" s="2">
        <v>13</v>
      </c>
    </row>
  </sheetData>
  <mergeCells count="78">
    <mergeCell ref="L3:L4"/>
    <mergeCell ref="B70:B73"/>
    <mergeCell ref="A70:A73"/>
    <mergeCell ref="A53:A54"/>
    <mergeCell ref="E66:E67"/>
    <mergeCell ref="K66:K67"/>
    <mergeCell ref="F40:F41"/>
    <mergeCell ref="A42:B42"/>
    <mergeCell ref="A45:C45"/>
    <mergeCell ref="A46:B46"/>
    <mergeCell ref="A50:B50"/>
    <mergeCell ref="C40:C41"/>
    <mergeCell ref="E40:E41"/>
    <mergeCell ref="A52:B52"/>
    <mergeCell ref="A35:B35"/>
    <mergeCell ref="A38:B38"/>
    <mergeCell ref="B140:B141"/>
    <mergeCell ref="H3:K3"/>
    <mergeCell ref="A125:B125"/>
    <mergeCell ref="A129:A131"/>
    <mergeCell ref="B129:B131"/>
    <mergeCell ref="E129:E130"/>
    <mergeCell ref="A132:B132"/>
    <mergeCell ref="A135:B135"/>
    <mergeCell ref="A113:B113"/>
    <mergeCell ref="A117:B117"/>
    <mergeCell ref="A119:C119"/>
    <mergeCell ref="A120:B120"/>
    <mergeCell ref="A123:A124"/>
    <mergeCell ref="B123:B124"/>
    <mergeCell ref="A111:B111"/>
    <mergeCell ref="A83:B83"/>
    <mergeCell ref="A85:C85"/>
    <mergeCell ref="A86:B86"/>
    <mergeCell ref="A91:B91"/>
    <mergeCell ref="A94:B94"/>
    <mergeCell ref="A96:C96"/>
    <mergeCell ref="A97:B97"/>
    <mergeCell ref="A102:B102"/>
    <mergeCell ref="A106:B106"/>
    <mergeCell ref="A108:B108"/>
    <mergeCell ref="A110:C110"/>
    <mergeCell ref="A80:B80"/>
    <mergeCell ref="B53:B54"/>
    <mergeCell ref="A55:B55"/>
    <mergeCell ref="A57:C57"/>
    <mergeCell ref="A58:B58"/>
    <mergeCell ref="A64:B64"/>
    <mergeCell ref="B65:B67"/>
    <mergeCell ref="A68:C68"/>
    <mergeCell ref="A69:B69"/>
    <mergeCell ref="A77:B77"/>
    <mergeCell ref="A40:A41"/>
    <mergeCell ref="B40:B41"/>
    <mergeCell ref="E29:E30"/>
    <mergeCell ref="F29:F30"/>
    <mergeCell ref="G29:G30"/>
    <mergeCell ref="A31:B31"/>
    <mergeCell ref="A32:A33"/>
    <mergeCell ref="A34:C34"/>
    <mergeCell ref="A20:B20"/>
    <mergeCell ref="A22:C22"/>
    <mergeCell ref="A23:B23"/>
    <mergeCell ref="A27:B27"/>
    <mergeCell ref="A29:A30"/>
    <mergeCell ref="B29:B30"/>
    <mergeCell ref="A6:C6"/>
    <mergeCell ref="A7:B7"/>
    <mergeCell ref="A11:B11"/>
    <mergeCell ref="A17:B17"/>
    <mergeCell ref="B12:B15"/>
    <mergeCell ref="A12:A15"/>
    <mergeCell ref="G3:G4"/>
    <mergeCell ref="A3:A4"/>
    <mergeCell ref="B3:B4"/>
    <mergeCell ref="C3:C4"/>
    <mergeCell ref="D3:D4"/>
    <mergeCell ref="E3:F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BC_quan</vt:lpstr>
      <vt:lpstr>BC có diem phu BT2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2020-03-26T04:23:22Z</cp:lastPrinted>
  <dcterms:created xsi:type="dcterms:W3CDTF">2020-03-18T08:50:31Z</dcterms:created>
  <dcterms:modified xsi:type="dcterms:W3CDTF">2020-04-08T04:25:36Z</dcterms:modified>
</cp:coreProperties>
</file>